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65521" windowWidth="10860" windowHeight="6585" activeTab="0"/>
  </bookViews>
  <sheets>
    <sheet name="Budget - Summary" sheetId="1" r:id="rId1"/>
    <sheet name="Budget - Long Form" sheetId="2" r:id="rId2"/>
    <sheet name="FY15 PBF Mapping" sheetId="3" r:id="rId3"/>
  </sheets>
  <definedNames>
    <definedName name="_xlnm.Print_Area" localSheetId="1">'Budget - Long Form'!$A$1:$K$83</definedName>
    <definedName name="_xlnm.Print_Area" localSheetId="0">'Budget - Summary'!$A$1:$I$58</definedName>
    <definedName name="_xlnm.Print_Titles" localSheetId="1">'Budget - Long Form'!$1:$9</definedName>
  </definedNames>
  <calcPr fullCalcOnLoad="1"/>
</workbook>
</file>

<file path=xl/comments2.xml><?xml version="1.0" encoding="utf-8"?>
<comments xmlns="http://schemas.openxmlformats.org/spreadsheetml/2006/main">
  <authors>
    <author>Danielle Black</author>
  </authors>
  <commentList>
    <comment ref="F32" authorId="0">
      <text>
        <r>
          <rPr>
            <b/>
            <sz val="8"/>
            <rFont val="Tahoma"/>
            <family val="2"/>
          </rPr>
          <t>Danielle Black 4/24/2013:
PBF amount is $211,063.  I should have rounded up.</t>
        </r>
        <r>
          <rPr>
            <sz val="8"/>
            <rFont val="Tahoma"/>
            <family val="2"/>
          </rPr>
          <t xml:space="preserve">
</t>
        </r>
      </text>
    </comment>
    <comment ref="J32" authorId="0">
      <text>
        <r>
          <rPr>
            <b/>
            <sz val="8"/>
            <rFont val="Tahoma"/>
            <family val="2"/>
          </rPr>
          <t>Danielle Black 4/24/2013:
PBF amount is $211,063.  I should have rounded up.</t>
        </r>
        <r>
          <rPr>
            <sz val="8"/>
            <rFont val="Tahoma"/>
            <family val="2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2"/>
          </rPr>
          <t>Danielle Black 4/24/2013:
PBF amount is $211,063.  I should have rounded up.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<sst xmlns="http://schemas.openxmlformats.org/spreadsheetml/2006/main" count="182" uniqueCount="147">
  <si>
    <t xml:space="preserve"> </t>
  </si>
  <si>
    <t>Account</t>
  </si>
  <si>
    <t>Program Element/Description</t>
  </si>
  <si>
    <t>Budget Positions</t>
  </si>
  <si>
    <t>Total Utilities</t>
  </si>
  <si>
    <t>Total Costs / Appropriations:</t>
  </si>
  <si>
    <t>Income:</t>
  </si>
  <si>
    <t xml:space="preserve">Interest On Pool Invest       </t>
  </si>
  <si>
    <t>Total Revenue:</t>
  </si>
  <si>
    <t>Beginning Fund Balance</t>
  </si>
  <si>
    <t>Change in Fund Balance (Decrease)</t>
  </si>
  <si>
    <t>Contingency Reserve</t>
  </si>
  <si>
    <t>Fund Balance Calculation</t>
  </si>
  <si>
    <t>Total Revenue</t>
  </si>
  <si>
    <t>Total Expenditures</t>
  </si>
  <si>
    <t>Closing Fund Balance</t>
  </si>
  <si>
    <t>Total Assessment Revenue</t>
  </si>
  <si>
    <t>Delinquent Secured Property Taxes</t>
  </si>
  <si>
    <t>Property Taxes - Interest Alloc.</t>
  </si>
  <si>
    <t>Delinquent Secured Prop Taxes - Penalty &amp; Int</t>
  </si>
  <si>
    <t>Assessments - Taxable Entities</t>
  </si>
  <si>
    <t>Target Fund Balance</t>
  </si>
  <si>
    <t>GRAND TOTAL</t>
  </si>
  <si>
    <t>Prior Year Encumbrances (Fund Balance)</t>
  </si>
  <si>
    <t>+</t>
  </si>
  <si>
    <t>-</t>
  </si>
  <si>
    <t>=</t>
  </si>
  <si>
    <t>Inflation Factor</t>
  </si>
  <si>
    <t>10% of Operating Expenditures (Min)</t>
  </si>
  <si>
    <t>Budget</t>
  </si>
  <si>
    <t>Final</t>
  </si>
  <si>
    <t>REVENUE</t>
  </si>
  <si>
    <t>TOTAL REVENUE</t>
  </si>
  <si>
    <t>Utilities</t>
  </si>
  <si>
    <t>TOTAL EXPENSE</t>
  </si>
  <si>
    <t>Estimate</t>
  </si>
  <si>
    <t>Park and Recreation Department - Open Space Division</t>
  </si>
  <si>
    <t xml:space="preserve">Maintenance Assessment Districts Program </t>
  </si>
  <si>
    <t>District Revenues &amp; Reserves</t>
  </si>
  <si>
    <t>Number of Equivalent Benefit Units</t>
  </si>
  <si>
    <t>District Reserves</t>
  </si>
  <si>
    <t>Change in Fund Balance</t>
  </si>
  <si>
    <t>Year End Operating Reserves</t>
  </si>
  <si>
    <t>Maximum Reserve: Six Months Operating Budget</t>
  </si>
  <si>
    <t>Target Reserves</t>
  </si>
  <si>
    <t>Six Months of Operating Expenditures (Max)</t>
  </si>
  <si>
    <t>Proposed</t>
  </si>
  <si>
    <t>SAP</t>
  </si>
  <si>
    <t>Total Services</t>
  </si>
  <si>
    <t>Services</t>
  </si>
  <si>
    <t>Fund Balance - Contingency Reserve</t>
  </si>
  <si>
    <t>Other</t>
  </si>
  <si>
    <t>Total Other</t>
  </si>
  <si>
    <t>Commitment Item Number</t>
  </si>
  <si>
    <t>Commitment Item</t>
  </si>
  <si>
    <t>418001</t>
  </si>
  <si>
    <t>Interest on Pooled Investments</t>
  </si>
  <si>
    <t>512114</t>
  </si>
  <si>
    <t>City Services Billed</t>
  </si>
  <si>
    <t>512133</t>
  </si>
  <si>
    <t>516024</t>
  </si>
  <si>
    <t>Maintenance Assessment Districts Administration</t>
  </si>
  <si>
    <t>Total</t>
  </si>
  <si>
    <t>Changes</t>
  </si>
  <si>
    <t>PBF Form No.</t>
  </si>
  <si>
    <t>Sec PY - July Onl</t>
  </si>
  <si>
    <t>Delinquent Secured - Penalty &amp; Int - LMDs</t>
  </si>
  <si>
    <t>Special Districts Administration (Mgmt Fund Fee)</t>
  </si>
  <si>
    <t>Entered By:</t>
  </si>
  <si>
    <t>Date Entered in PBF</t>
  </si>
  <si>
    <t>PBF FORM No:</t>
  </si>
  <si>
    <t>Special Assessments (City Coll) - Non-Taxable Entities</t>
  </si>
  <si>
    <t>Budget Worksheet</t>
  </si>
  <si>
    <t>512114B</t>
  </si>
  <si>
    <t>512114A</t>
  </si>
  <si>
    <t>D. BLACK</t>
  </si>
  <si>
    <t>EXPENSES</t>
  </si>
  <si>
    <t>BASE BUDGET</t>
  </si>
  <si>
    <t>FY 2015</t>
  </si>
  <si>
    <t>District Expenses</t>
  </si>
  <si>
    <t xml:space="preserve">Subtotal </t>
  </si>
  <si>
    <t>+/-</t>
  </si>
  <si>
    <t>Unrealized Loss-Gain/Comptroller Adjustments</t>
  </si>
  <si>
    <r>
      <t xml:space="preserve">Consumer Price Index AER Authorized?  (Yes/No):  </t>
    </r>
    <r>
      <rPr>
        <b/>
        <sz val="12"/>
        <color indexed="17"/>
        <rFont val="Times New Roman"/>
        <family val="1"/>
      </rPr>
      <t>YES</t>
    </r>
  </si>
  <si>
    <r>
      <t xml:space="preserve">Consumer Price Index - Additional Percentage Allowed per AER:  </t>
    </r>
    <r>
      <rPr>
        <b/>
        <sz val="12"/>
        <color indexed="10"/>
        <rFont val="Times New Roman"/>
        <family val="1"/>
      </rPr>
      <t>NO</t>
    </r>
  </si>
  <si>
    <t>Inflation Factor - Consumer Price Index Rate (CPI)</t>
  </si>
  <si>
    <t>FY 15 Proposed Budget Entries</t>
  </si>
  <si>
    <t>FY 15 Proposed
Budget</t>
  </si>
  <si>
    <t>Consumer Price Index-All Urban Consumers (CPI-U RATE)</t>
  </si>
  <si>
    <t>FY 2016</t>
  </si>
  <si>
    <t xml:space="preserve">Assessment Rate per EBU </t>
  </si>
  <si>
    <t>EBUs</t>
  </si>
  <si>
    <t>512114C</t>
  </si>
  <si>
    <t>512114D</t>
  </si>
  <si>
    <t>512114E</t>
  </si>
  <si>
    <t>424088A</t>
  </si>
  <si>
    <t>424088B</t>
  </si>
  <si>
    <t>424088C</t>
  </si>
  <si>
    <t>Fund: 200717 - Kensington Heights</t>
  </si>
  <si>
    <t>Business Area / Division: 1714151651</t>
  </si>
  <si>
    <t>Unknown</t>
  </si>
  <si>
    <t>Assessment and EBU Calculation</t>
  </si>
  <si>
    <t>Maximum Authorized Assessment</t>
  </si>
  <si>
    <t>Summary of Fiscal Year 2016 (07-01-15 to 06-30-16)  Budget</t>
  </si>
  <si>
    <t>Assessment Income</t>
  </si>
  <si>
    <t>Minimum Reserve: 10% of Operating Budget</t>
  </si>
  <si>
    <t>Maximum Authorized Assessment Rate (per EBU)</t>
  </si>
  <si>
    <t>Assessment Rate (per EBU)</t>
  </si>
  <si>
    <t>(Estimated 2% CPI)</t>
  </si>
  <si>
    <t>Fund 200717</t>
  </si>
  <si>
    <t>Reimbursement Agreement (Formation Costs - Reimbursement to Formation Fund)</t>
  </si>
  <si>
    <t>(1)</t>
  </si>
  <si>
    <t>A portion of this cost item will be offset by General Fund contribution or in-kind service (see "Revenues" section of the budget).</t>
  </si>
  <si>
    <r>
      <t xml:space="preserve">City Services Billed - Inspection Costs (all light locations) </t>
    </r>
    <r>
      <rPr>
        <vertAlign val="superscript"/>
        <sz val="12"/>
        <color indexed="8"/>
        <rFont val="Times New Roman"/>
        <family val="1"/>
      </rPr>
      <t xml:space="preserve"> (1)</t>
    </r>
  </si>
  <si>
    <t>Maintenance of Fixtures</t>
  </si>
  <si>
    <t>City Services Billed/Street Div:  Bulb Replacement (special benefit light locations)</t>
  </si>
  <si>
    <r>
      <t xml:space="preserve">City Services Billed/Street Div:  Repair of Fixtures, Poles, Paint, etc. (all light locations) </t>
    </r>
    <r>
      <rPr>
        <vertAlign val="superscript"/>
        <sz val="12"/>
        <color indexed="8"/>
        <rFont val="Times New Roman"/>
        <family val="1"/>
      </rPr>
      <t>(1)</t>
    </r>
  </si>
  <si>
    <t>City Services Billed/Street Div:  Misc. Wiring Repairs (special benefit light locations)</t>
  </si>
  <si>
    <t>City Services Billed/Engineering:  Major Restoration (all light locations)</t>
  </si>
  <si>
    <r>
      <t xml:space="preserve">Spec Dist St Lighting - Energy Cost (all light locations)  </t>
    </r>
    <r>
      <rPr>
        <vertAlign val="superscript"/>
        <sz val="12"/>
        <color indexed="8"/>
        <rFont val="Times New Roman"/>
        <family val="1"/>
      </rPr>
      <t>(1)</t>
    </r>
  </si>
  <si>
    <t>Other Non-Personnel Expense (Amount Available for CIP or Reserve)</t>
  </si>
  <si>
    <t>General Fund Services/Contributions</t>
  </si>
  <si>
    <t>424088D</t>
  </si>
  <si>
    <t>Transfers From Other Fund - Inspection (General Benefit Light Locations)</t>
  </si>
  <si>
    <t>Transfers From Other Fund - Energy (General Benefit Light Locations)</t>
  </si>
  <si>
    <t>Transfers From Other Fund - Maintenance (General Benefit Baseline)</t>
  </si>
  <si>
    <t>N/A</t>
  </si>
  <si>
    <t>Estimated CPI Applied to "Proposed Budget"</t>
  </si>
  <si>
    <t>Open Space Division - Maintenance Assessment Districts</t>
  </si>
  <si>
    <r>
      <t xml:space="preserve">City Services Billed </t>
    </r>
    <r>
      <rPr>
        <sz val="16"/>
        <color indexed="8"/>
        <rFont val="Arial"/>
        <family val="2"/>
      </rPr>
      <t>- Bulb Replacement (special benefit light locations)</t>
    </r>
  </si>
  <si>
    <r>
      <t xml:space="preserve">City Services Billed </t>
    </r>
    <r>
      <rPr>
        <sz val="16"/>
        <color indexed="8"/>
        <rFont val="Arial"/>
        <family val="2"/>
      </rPr>
      <t>- Misc. Wiring Repairs (special benefit light locations)</t>
    </r>
  </si>
  <si>
    <r>
      <t xml:space="preserve">City Services Billed </t>
    </r>
    <r>
      <rPr>
        <sz val="16"/>
        <color indexed="8"/>
        <rFont val="Arial"/>
        <family val="2"/>
      </rPr>
      <t>- Major Restoration (all light locations)</t>
    </r>
  </si>
  <si>
    <r>
      <t xml:space="preserve">Reimbursement Agreement - </t>
    </r>
    <r>
      <rPr>
        <sz val="16"/>
        <color indexed="8"/>
        <rFont val="Arial"/>
        <family val="2"/>
      </rPr>
      <t>(Formation Costs - Reimbursement to Formation Fund)</t>
    </r>
  </si>
  <si>
    <r>
      <t xml:space="preserve">Other Non-Personnel Expense </t>
    </r>
    <r>
      <rPr>
        <sz val="16"/>
        <color indexed="8"/>
        <rFont val="Arial"/>
        <family val="2"/>
      </rPr>
      <t>(Amount available for CIP or Reserve)</t>
    </r>
  </si>
  <si>
    <r>
      <t xml:space="preserve">Special Districts Administration - </t>
    </r>
    <r>
      <rPr>
        <sz val="16"/>
        <color indexed="8"/>
        <rFont val="Arial"/>
        <family val="2"/>
      </rPr>
      <t>(Management Fund Fee)</t>
    </r>
  </si>
  <si>
    <r>
      <t xml:space="preserve">Inspection </t>
    </r>
    <r>
      <rPr>
        <sz val="16"/>
        <color indexed="8"/>
        <rFont val="Arial"/>
        <family val="2"/>
      </rPr>
      <t>(general benefit light locations)</t>
    </r>
  </si>
  <si>
    <r>
      <t xml:space="preserve">Energy </t>
    </r>
    <r>
      <rPr>
        <sz val="16"/>
        <color indexed="8"/>
        <rFont val="Arial"/>
        <family val="2"/>
      </rPr>
      <t>(general benefit light locations)</t>
    </r>
  </si>
  <si>
    <r>
      <t xml:space="preserve">Maintenance </t>
    </r>
    <r>
      <rPr>
        <sz val="16"/>
        <color indexed="8"/>
        <rFont val="Arial"/>
        <family val="2"/>
      </rPr>
      <t>(general benefit light locations)</t>
    </r>
  </si>
  <si>
    <r>
      <t xml:space="preserve">General Benefit Offset, </t>
    </r>
    <r>
      <rPr>
        <sz val="16"/>
        <color indexed="8"/>
        <rFont val="Arial"/>
        <family val="2"/>
      </rPr>
      <t>4.6%</t>
    </r>
  </si>
  <si>
    <t>Transfer From Other Fund - General Benefit Contribution, 4.6%</t>
  </si>
  <si>
    <r>
      <t xml:space="preserve">City Services Billed - </t>
    </r>
    <r>
      <rPr>
        <sz val="16"/>
        <color indexed="8"/>
        <rFont val="Arial"/>
        <family val="2"/>
      </rPr>
      <t>Inspection Costs (all light locations)</t>
    </r>
    <r>
      <rPr>
        <vertAlign val="superscript"/>
        <sz val="16"/>
        <color indexed="8"/>
        <rFont val="Arial"/>
        <family val="2"/>
      </rPr>
      <t>(1)</t>
    </r>
  </si>
  <si>
    <t>(Estimated 2% CPI Increase)</t>
  </si>
  <si>
    <t>Kensinton Park North Lighting - SAP Fund 200719</t>
  </si>
  <si>
    <t>Kensington Park North Lighting approved in FY 2015, first year in SAP/PBF FY 2015.</t>
  </si>
  <si>
    <t>Kensington Park North Lighting Maintenance Assessment District</t>
  </si>
  <si>
    <r>
      <t xml:space="preserve">City Services Billed </t>
    </r>
    <r>
      <rPr>
        <sz val="16"/>
        <color indexed="8"/>
        <rFont val="Arial"/>
        <family val="2"/>
      </rPr>
      <t>- Repair of Fixtures, Poles, Paint, etc. (all light locations)</t>
    </r>
    <r>
      <rPr>
        <vertAlign val="superscript"/>
        <sz val="16"/>
        <color indexed="8"/>
        <rFont val="Arial"/>
        <family val="2"/>
      </rPr>
      <t>(1)</t>
    </r>
  </si>
  <si>
    <r>
      <t xml:space="preserve">Special District Street Lighting - </t>
    </r>
    <r>
      <rPr>
        <sz val="16"/>
        <color indexed="8"/>
        <rFont val="Arial"/>
        <family val="2"/>
      </rPr>
      <t>Energy Costs (all light locations)</t>
    </r>
    <r>
      <rPr>
        <vertAlign val="superscript"/>
        <sz val="16"/>
        <color indexed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</si>
</sst>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00_);\(#,##0.000\)"/>
    <numFmt numFmtId="166" formatCode="0.0%"/>
    <numFmt numFmtId="167" formatCode="&quot;$&quot;#,##0.00"/>
    <numFmt numFmtId="168" formatCode="#,##0.00000"/>
    <numFmt numFmtId="169" formatCode="0.00000"/>
    <numFmt numFmtId="170" formatCode="#,##0.00000_);\(#,##0.00000\)"/>
    <numFmt numFmtId="171" formatCode="&quot;$&quot;#,##0.000"/>
    <numFmt numFmtId="172" formatCode="#,##0.0000000000_);\(#,##0.0000000000\)"/>
    <numFmt numFmtId="173" formatCode="0.00_);\(0.00\)"/>
    <numFmt numFmtId="174" formatCode="_(&quot;$&quot;* #,##0.00000000000000000000_);_(&quot;$&quot;* \(#,##0.00000000000000000000\);_(&quot;$&quot;* &quot;-&quot;????????????????????_);_(@_)"/>
    <numFmt numFmtId="175" formatCode="&quot;$&quot;#,##0"/>
    <numFmt numFmtId="176" formatCode="#,##0.00000_);[Red]\(#,##0.00000\)"/>
    <numFmt numFmtId="177" formatCode="mm/dd/yy"/>
    <numFmt numFmtId="178" formatCode="0.0"/>
    <numFmt numFmtId="179" formatCode="0.00_)"/>
    <numFmt numFmtId="180" formatCode="0.0000_)"/>
    <numFmt numFmtId="181" formatCode="_(&quot;$&quot;* #,##0_);_(&quot;$&quot;* \(#,##0\);_(&quot;$&quot;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_(&quot;$&quot;* #,##0.0_);_(&quot;$&quot;* \(#,##0.0\);_(&quot;$&quot;* &quot;-&quot;??_);_(@_)"/>
    <numFmt numFmtId="187" formatCode="0_);[Red]\(0\)"/>
    <numFmt numFmtId="188" formatCode="&quot;$&quot;#,##0.00000"/>
    <numFmt numFmtId="189" formatCode="&quot;$&quot;#,##0.0000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&quot;$&quot;#,##0.0_);\(&quot;$&quot;#,##0.0\)"/>
    <numFmt numFmtId="198" formatCode="0.000000E+00"/>
    <numFmt numFmtId="199" formatCode="0.0000000E+00"/>
    <numFmt numFmtId="200" formatCode="0.00000000E+00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"/>
    <numFmt numFmtId="211" formatCode="_(* #,##0.0000_);_(* \(#,##0.0000\);_(* &quot;-&quot;??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* #,##0.000_);_(* \(#,##0.000\);_(* &quot;-&quot;???_);_(@_)"/>
    <numFmt numFmtId="215" formatCode="&quot;$&quot;#,##0.0000_);\(&quot;$&quot;#,##0.0000\)"/>
    <numFmt numFmtId="216" formatCode="&quot;$&quot;#,##0.000_);\(&quot;$&quot;#,##0.000\)"/>
    <numFmt numFmtId="217" formatCode="\$#,##0;[Red]&quot;($&quot;#,##0\)"/>
    <numFmt numFmtId="218" formatCode="&quot;$&quot;#,##0.00;[Red]&quot;$&quot;#,##0.00"/>
    <numFmt numFmtId="219" formatCode="#,##0.0000_);\(#,##0.0000\)"/>
  </numFmts>
  <fonts count="82">
    <font>
      <sz val="12"/>
      <name val="Arial MT"/>
      <family val="0"/>
    </font>
    <font>
      <sz val="10"/>
      <name val="Arial"/>
      <family val="0"/>
    </font>
    <font>
      <u val="single"/>
      <sz val="5"/>
      <color indexed="36"/>
      <name val="Times New Roman"/>
      <family val="1"/>
    </font>
    <font>
      <u val="single"/>
      <sz val="5"/>
      <color indexed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color indexed="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u val="single"/>
      <sz val="20"/>
      <name val="Arial"/>
      <family val="2"/>
    </font>
    <font>
      <b/>
      <u val="single"/>
      <sz val="2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i/>
      <vertAlign val="superscript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vertAlign val="superscript"/>
      <sz val="20"/>
      <name val="Arial"/>
      <family val="2"/>
    </font>
    <font>
      <vertAlign val="superscript"/>
      <sz val="16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56"/>
      <name val="Arial"/>
      <family val="2"/>
    </font>
    <font>
      <b/>
      <sz val="40"/>
      <color indexed="10"/>
      <name val="Calibri"/>
      <family val="0"/>
    </font>
    <font>
      <sz val="18"/>
      <color indexed="10"/>
      <name val="Calibri"/>
      <family val="0"/>
    </font>
    <font>
      <b/>
      <sz val="22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3"/>
      <name val="Arial"/>
      <family val="2"/>
    </font>
    <font>
      <b/>
      <sz val="8"/>
      <name val="Arial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1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>
      <alignment/>
      <protection/>
    </xf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33" borderId="12" xfId="0" applyFont="1" applyFill="1" applyBorder="1" applyAlignment="1" applyProtection="1">
      <alignment/>
      <protection/>
    </xf>
    <xf numFmtId="7" fontId="5" fillId="0" borderId="0" xfId="0" applyNumberFormat="1" applyFont="1" applyAlignment="1" applyProtection="1">
      <alignment horizontal="right"/>
      <protection/>
    </xf>
    <xf numFmtId="39" fontId="5" fillId="33" borderId="12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7" fillId="0" borderId="12" xfId="0" applyFont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39" fontId="7" fillId="33" borderId="12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39" fontId="7" fillId="33" borderId="12" xfId="0" applyNumberFormat="1" applyFont="1" applyFill="1" applyBorder="1" applyAlignment="1" applyProtection="1">
      <alignment horizontal="left"/>
      <protection/>
    </xf>
    <xf numFmtId="39" fontId="7" fillId="33" borderId="14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5" fillId="33" borderId="16" xfId="0" applyFont="1" applyFill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7" fontId="8" fillId="34" borderId="0" xfId="0" applyNumberFormat="1" applyFont="1" applyFill="1" applyBorder="1" applyAlignment="1">
      <alignment/>
    </xf>
    <xf numFmtId="0" fontId="5" fillId="33" borderId="17" xfId="0" applyFont="1" applyFill="1" applyBorder="1" applyAlignment="1" applyProtection="1">
      <alignment/>
      <protection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33" borderId="18" xfId="0" applyFont="1" applyFill="1" applyBorder="1" applyAlignment="1" applyProtection="1">
      <alignment/>
      <protection/>
    </xf>
    <xf numFmtId="0" fontId="8" fillId="0" borderId="19" xfId="0" applyFont="1" applyBorder="1" applyAlignment="1">
      <alignment/>
    </xf>
    <xf numFmtId="0" fontId="7" fillId="33" borderId="20" xfId="0" applyFont="1" applyFill="1" applyBorder="1" applyAlignment="1" applyProtection="1">
      <alignment/>
      <protection/>
    </xf>
    <xf numFmtId="0" fontId="6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3" xfId="0" applyFont="1" applyBorder="1" applyAlignment="1">
      <alignment/>
    </xf>
    <xf numFmtId="0" fontId="5" fillId="33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6" fillId="0" borderId="11" xfId="0" applyFont="1" applyBorder="1" applyAlignment="1">
      <alignment/>
    </xf>
    <xf numFmtId="167" fontId="5" fillId="0" borderId="11" xfId="0" applyNumberFormat="1" applyFont="1" applyBorder="1" applyAlignment="1" applyProtection="1">
      <alignment horizontal="right"/>
      <protection/>
    </xf>
    <xf numFmtId="0" fontId="8" fillId="0" borderId="2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7" fontId="7" fillId="0" borderId="24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7" fontId="7" fillId="0" borderId="0" xfId="0" applyNumberFormat="1" applyFont="1" applyBorder="1" applyAlignment="1" applyProtection="1">
      <alignment/>
      <protection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7" fontId="7" fillId="33" borderId="25" xfId="0" applyNumberFormat="1" applyFont="1" applyFill="1" applyBorder="1" applyAlignment="1" applyProtection="1">
      <alignment/>
      <protection/>
    </xf>
    <xf numFmtId="39" fontId="7" fillId="33" borderId="12" xfId="0" applyNumberFormat="1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7" fontId="7" fillId="33" borderId="26" xfId="0" applyNumberFormat="1" applyFont="1" applyFill="1" applyBorder="1" applyAlignment="1" applyProtection="1">
      <alignment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7" fontId="7" fillId="0" borderId="27" xfId="0" applyNumberFormat="1" applyFont="1" applyBorder="1" applyAlignment="1" applyProtection="1">
      <alignment horizontal="right"/>
      <protection/>
    </xf>
    <xf numFmtId="7" fontId="5" fillId="0" borderId="0" xfId="0" applyNumberFormat="1" applyFont="1" applyAlignment="1" applyProtection="1">
      <alignment/>
      <protection/>
    </xf>
    <xf numFmtId="7" fontId="7" fillId="0" borderId="0" xfId="0" applyNumberFormat="1" applyFont="1" applyBorder="1" applyAlignment="1" applyProtection="1">
      <alignment horizontal="right"/>
      <protection/>
    </xf>
    <xf numFmtId="7" fontId="8" fillId="0" borderId="0" xfId="0" applyNumberFormat="1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9" fontId="6" fillId="0" borderId="23" xfId="0" applyNumberFormat="1" applyFont="1" applyBorder="1" applyAlignment="1">
      <alignment horizontal="left"/>
    </xf>
    <xf numFmtId="10" fontId="6" fillId="34" borderId="11" xfId="0" applyNumberFormat="1" applyFont="1" applyFill="1" applyBorder="1" applyAlignment="1">
      <alignment horizontal="right"/>
    </xf>
    <xf numFmtId="7" fontId="13" fillId="0" borderId="0" xfId="0" applyNumberFormat="1" applyFont="1" applyFill="1" applyAlignment="1" applyProtection="1">
      <alignment horizontal="center"/>
      <protection/>
    </xf>
    <xf numFmtId="44" fontId="13" fillId="0" borderId="0" xfId="45" applyFont="1" applyFill="1" applyAlignment="1" applyProtection="1">
      <alignment horizontal="left"/>
      <protection/>
    </xf>
    <xf numFmtId="7" fontId="5" fillId="0" borderId="0" xfId="0" applyNumberFormat="1" applyFont="1" applyFill="1" applyAlignment="1" applyProtection="1">
      <alignment horizontal="right"/>
      <protection/>
    </xf>
    <xf numFmtId="7" fontId="7" fillId="0" borderId="24" xfId="0" applyNumberFormat="1" applyFont="1" applyFill="1" applyBorder="1" applyAlignment="1" applyProtection="1">
      <alignment horizontal="right"/>
      <protection/>
    </xf>
    <xf numFmtId="7" fontId="5" fillId="0" borderId="10" xfId="0" applyNumberFormat="1" applyFont="1" applyFill="1" applyBorder="1" applyAlignment="1" applyProtection="1">
      <alignment horizontal="right"/>
      <protection/>
    </xf>
    <xf numFmtId="7" fontId="5" fillId="0" borderId="12" xfId="0" applyNumberFormat="1" applyFont="1" applyFill="1" applyBorder="1" applyAlignment="1" applyProtection="1">
      <alignment horizontal="right"/>
      <protection/>
    </xf>
    <xf numFmtId="44" fontId="13" fillId="0" borderId="0" xfId="45" applyFont="1" applyFill="1" applyAlignment="1" applyProtection="1">
      <alignment/>
      <protection/>
    </xf>
    <xf numFmtId="44" fontId="14" fillId="0" borderId="0" xfId="45" applyFont="1" applyFill="1" applyAlignment="1" applyProtection="1">
      <alignment horizontal="left"/>
      <protection/>
    </xf>
    <xf numFmtId="44" fontId="14" fillId="0" borderId="0" xfId="45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7" fontId="6" fillId="0" borderId="26" xfId="0" applyNumberFormat="1" applyFont="1" applyFill="1" applyBorder="1" applyAlignment="1">
      <alignment/>
    </xf>
    <xf numFmtId="7" fontId="6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7" fontId="6" fillId="0" borderId="21" xfId="0" applyNumberFormat="1" applyFont="1" applyFill="1" applyBorder="1" applyAlignment="1">
      <alignment/>
    </xf>
    <xf numFmtId="7" fontId="6" fillId="0" borderId="24" xfId="0" applyNumberFormat="1" applyFont="1" applyBorder="1" applyAlignment="1" applyProtection="1">
      <alignment horizontal="right"/>
      <protection/>
    </xf>
    <xf numFmtId="0" fontId="19" fillId="34" borderId="0" xfId="59" applyFont="1" applyFill="1" applyAlignment="1">
      <alignment vertical="center"/>
      <protection/>
    </xf>
    <xf numFmtId="0" fontId="20" fillId="34" borderId="0" xfId="59" applyFont="1" applyFill="1" applyAlignment="1">
      <alignment horizontal="left"/>
      <protection/>
    </xf>
    <xf numFmtId="0" fontId="21" fillId="34" borderId="0" xfId="59" applyFont="1" applyFill="1" applyAlignment="1">
      <alignment horizontal="right" vertical="center"/>
      <protection/>
    </xf>
    <xf numFmtId="0" fontId="1" fillId="0" borderId="0" xfId="59">
      <alignment/>
      <protection/>
    </xf>
    <xf numFmtId="0" fontId="21" fillId="34" borderId="0" xfId="59" applyFont="1" applyFill="1" applyBorder="1" applyAlignment="1">
      <alignment horizontal="left" wrapText="1"/>
      <protection/>
    </xf>
    <xf numFmtId="217" fontId="22" fillId="34" borderId="28" xfId="59" applyNumberFormat="1" applyFont="1" applyFill="1" applyBorder="1" applyAlignment="1">
      <alignment horizontal="right"/>
      <protection/>
    </xf>
    <xf numFmtId="0" fontId="19" fillId="34" borderId="29" xfId="59" applyFont="1" applyFill="1" applyBorder="1" applyAlignment="1">
      <alignment vertical="center"/>
      <protection/>
    </xf>
    <xf numFmtId="0" fontId="21" fillId="34" borderId="0" xfId="59" applyFont="1" applyFill="1" applyAlignment="1">
      <alignment horizontal="right" vertical="center"/>
      <protection/>
    </xf>
    <xf numFmtId="0" fontId="19" fillId="34" borderId="0" xfId="59" applyFont="1" applyFill="1" applyAlignment="1">
      <alignment horizontal="right" vertical="center"/>
      <protection/>
    </xf>
    <xf numFmtId="0" fontId="78" fillId="34" borderId="0" xfId="59" applyFont="1" applyFill="1" applyAlignment="1">
      <alignment horizontal="left"/>
      <protection/>
    </xf>
    <xf numFmtId="0" fontId="22" fillId="34" borderId="30" xfId="59" applyFont="1" applyFill="1" applyBorder="1" applyAlignment="1">
      <alignment horizontal="left" vertical="center"/>
      <protection/>
    </xf>
    <xf numFmtId="0" fontId="21" fillId="34" borderId="0" xfId="59" applyFont="1" applyFill="1" applyBorder="1" applyAlignment="1">
      <alignment horizontal="right" vertical="center"/>
      <protection/>
    </xf>
    <xf numFmtId="217" fontId="21" fillId="34" borderId="0" xfId="59" applyNumberFormat="1" applyFont="1" applyFill="1" applyBorder="1" applyAlignment="1">
      <alignment horizontal="right" vertical="center"/>
      <protection/>
    </xf>
    <xf numFmtId="0" fontId="22" fillId="34" borderId="0" xfId="59" applyFont="1" applyFill="1" applyBorder="1" applyAlignment="1">
      <alignment vertical="center"/>
      <protection/>
    </xf>
    <xf numFmtId="0" fontId="25" fillId="34" borderId="30" xfId="59" applyFont="1" applyFill="1" applyBorder="1" applyAlignment="1">
      <alignment vertical="center"/>
      <protection/>
    </xf>
    <xf numFmtId="217" fontId="21" fillId="0" borderId="0" xfId="59" applyNumberFormat="1" applyFont="1" applyFill="1" applyBorder="1" applyAlignment="1">
      <alignment horizontal="right" vertical="center"/>
      <protection/>
    </xf>
    <xf numFmtId="0" fontId="79" fillId="34" borderId="31" xfId="59" applyFont="1" applyFill="1" applyBorder="1" applyAlignment="1">
      <alignment horizontal="center" vertical="center"/>
      <protection/>
    </xf>
    <xf numFmtId="217" fontId="22" fillId="34" borderId="32" xfId="59" applyNumberFormat="1" applyFont="1" applyFill="1" applyBorder="1" applyAlignment="1">
      <alignment horizontal="right"/>
      <protection/>
    </xf>
    <xf numFmtId="217" fontId="22" fillId="34" borderId="33" xfId="59" applyNumberFormat="1" applyFont="1" applyFill="1" applyBorder="1" applyAlignment="1">
      <alignment vertical="center"/>
      <protection/>
    </xf>
    <xf numFmtId="6" fontId="23" fillId="0" borderId="33" xfId="59" applyNumberFormat="1" applyFont="1" applyBorder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27" fillId="34" borderId="29" xfId="59" applyFont="1" applyFill="1" applyBorder="1" applyAlignment="1">
      <alignment vertical="center"/>
      <protection/>
    </xf>
    <xf numFmtId="0" fontId="21" fillId="34" borderId="34" xfId="59" applyFont="1" applyFill="1" applyBorder="1" applyAlignment="1">
      <alignment horizontal="center" vertical="center" wrapText="1"/>
      <protection/>
    </xf>
    <xf numFmtId="0" fontId="80" fillId="34" borderId="34" xfId="59" applyFont="1" applyFill="1" applyBorder="1" applyAlignment="1">
      <alignment horizontal="center" vertical="center" wrapText="1"/>
      <protection/>
    </xf>
    <xf numFmtId="217" fontId="21" fillId="0" borderId="35" xfId="59" applyNumberFormat="1" applyFont="1" applyFill="1" applyBorder="1" applyAlignment="1">
      <alignment horizontal="right" vertical="center"/>
      <protection/>
    </xf>
    <xf numFmtId="49" fontId="22" fillId="34" borderId="32" xfId="0" applyNumberFormat="1" applyFont="1" applyFill="1" applyBorder="1" applyAlignment="1">
      <alignment horizontal="left"/>
    </xf>
    <xf numFmtId="49" fontId="22" fillId="34" borderId="32" xfId="0" applyNumberFormat="1" applyFont="1" applyFill="1" applyBorder="1" applyAlignment="1">
      <alignment horizontal="left" wrapText="1"/>
    </xf>
    <xf numFmtId="217" fontId="22" fillId="34" borderId="32" xfId="0" applyNumberFormat="1" applyFont="1" applyFill="1" applyBorder="1" applyAlignment="1">
      <alignment horizontal="right"/>
    </xf>
    <xf numFmtId="49" fontId="22" fillId="34" borderId="28" xfId="0" applyNumberFormat="1" applyFont="1" applyFill="1" applyBorder="1" applyAlignment="1">
      <alignment horizontal="left" wrapText="1"/>
    </xf>
    <xf numFmtId="217" fontId="22" fillId="34" borderId="28" xfId="0" applyNumberFormat="1" applyFont="1" applyFill="1" applyBorder="1" applyAlignment="1">
      <alignment horizontal="right"/>
    </xf>
    <xf numFmtId="49" fontId="22" fillId="34" borderId="36" xfId="0" applyNumberFormat="1" applyFont="1" applyFill="1" applyBorder="1" applyAlignment="1">
      <alignment horizontal="left" wrapText="1"/>
    </xf>
    <xf numFmtId="217" fontId="22" fillId="34" borderId="36" xfId="0" applyNumberFormat="1" applyFont="1" applyFill="1" applyBorder="1" applyAlignment="1">
      <alignment horizontal="right"/>
    </xf>
    <xf numFmtId="217" fontId="22" fillId="34" borderId="36" xfId="59" applyNumberFormat="1" applyFont="1" applyFill="1" applyBorder="1" applyAlignment="1">
      <alignment horizontal="right"/>
      <protection/>
    </xf>
    <xf numFmtId="0" fontId="21" fillId="34" borderId="30" xfId="59" applyFont="1" applyFill="1" applyBorder="1" applyAlignment="1">
      <alignment horizontal="left" wrapText="1"/>
      <protection/>
    </xf>
    <xf numFmtId="7" fontId="24" fillId="0" borderId="35" xfId="59" applyNumberFormat="1" applyFont="1" applyFill="1" applyBorder="1">
      <alignment/>
      <protection/>
    </xf>
    <xf numFmtId="7" fontId="6" fillId="0" borderId="11" xfId="0" applyNumberFormat="1" applyFont="1" applyFill="1" applyBorder="1" applyAlignment="1">
      <alignment/>
    </xf>
    <xf numFmtId="7" fontId="6" fillId="0" borderId="15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44" fontId="11" fillId="0" borderId="0" xfId="45" applyFont="1" applyFill="1" applyBorder="1" applyAlignment="1">
      <alignment horizontal="left"/>
    </xf>
    <xf numFmtId="0" fontId="31" fillId="0" borderId="0" xfId="0" applyFont="1" applyAlignment="1">
      <alignment/>
    </xf>
    <xf numFmtId="217" fontId="22" fillId="0" borderId="37" xfId="59" applyNumberFormat="1" applyFont="1" applyFill="1" applyBorder="1" applyAlignment="1">
      <alignment vertical="center"/>
      <protection/>
    </xf>
    <xf numFmtId="217" fontId="22" fillId="35" borderId="28" xfId="59" applyNumberFormat="1" applyFont="1" applyFill="1" applyBorder="1" applyAlignment="1">
      <alignment vertical="center"/>
      <protection/>
    </xf>
    <xf numFmtId="49" fontId="22" fillId="34" borderId="38" xfId="0" applyNumberFormat="1" applyFont="1" applyFill="1" applyBorder="1" applyAlignment="1">
      <alignment horizontal="left" wrapText="1"/>
    </xf>
    <xf numFmtId="7" fontId="23" fillId="0" borderId="39" xfId="59" applyNumberFormat="1" applyFont="1" applyBorder="1">
      <alignment/>
      <protection/>
    </xf>
    <xf numFmtId="217" fontId="22" fillId="34" borderId="31" xfId="0" applyNumberFormat="1" applyFont="1" applyFill="1" applyBorder="1" applyAlignment="1">
      <alignment horizontal="right"/>
    </xf>
    <xf numFmtId="0" fontId="25" fillId="34" borderId="0" xfId="59" applyFont="1" applyFill="1" applyBorder="1" applyAlignment="1">
      <alignment vertical="center"/>
      <protection/>
    </xf>
    <xf numFmtId="49" fontId="22" fillId="36" borderId="28" xfId="0" applyNumberFormat="1" applyFont="1" applyFill="1" applyBorder="1" applyAlignment="1">
      <alignment horizontal="left"/>
    </xf>
    <xf numFmtId="49" fontId="22" fillId="36" borderId="36" xfId="0" applyNumberFormat="1" applyFont="1" applyFill="1" applyBorder="1" applyAlignment="1">
      <alignment horizontal="left"/>
    </xf>
    <xf numFmtId="49" fontId="22" fillId="36" borderId="40" xfId="0" applyNumberFormat="1" applyFont="1" applyFill="1" applyBorder="1" applyAlignment="1">
      <alignment horizontal="left"/>
    </xf>
    <xf numFmtId="6" fontId="23" fillId="35" borderId="31" xfId="59" applyNumberFormat="1" applyFont="1" applyFill="1" applyBorder="1">
      <alignment/>
      <protection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7" fontId="12" fillId="0" borderId="0" xfId="0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13" fillId="0" borderId="0" xfId="0" applyFont="1" applyFill="1" applyAlignment="1" applyProtection="1">
      <alignment horizontal="centerContinuous"/>
      <protection/>
    </xf>
    <xf numFmtId="7" fontId="14" fillId="0" borderId="0" xfId="0" applyNumberFormat="1" applyFont="1" applyFill="1" applyAlignment="1" applyProtection="1">
      <alignment horizontal="centerContinuous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Continuous"/>
      <protection/>
    </xf>
    <xf numFmtId="39" fontId="13" fillId="0" borderId="0" xfId="0" applyNumberFormat="1" applyFont="1" applyFill="1" applyAlignment="1" applyProtection="1">
      <alignment horizontal="centerContinuous"/>
      <protection/>
    </xf>
    <xf numFmtId="7" fontId="11" fillId="0" borderId="0" xfId="0" applyNumberFormat="1" applyFont="1" applyFill="1" applyAlignment="1">
      <alignment horizontal="centerContinuous"/>
    </xf>
    <xf numFmtId="7" fontId="13" fillId="0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/>
    </xf>
    <xf numFmtId="0" fontId="13" fillId="0" borderId="0" xfId="0" applyFont="1" applyFill="1" applyAlignment="1" applyProtection="1">
      <alignment/>
      <protection/>
    </xf>
    <xf numFmtId="7" fontId="14" fillId="0" borderId="0" xfId="0" applyNumberFormat="1" applyFont="1" applyFill="1" applyAlignment="1" applyProtection="1">
      <alignment/>
      <protection/>
    </xf>
    <xf numFmtId="7" fontId="12" fillId="0" borderId="0" xfId="0" applyNumberFormat="1" applyFont="1" applyFill="1" applyAlignment="1">
      <alignment/>
    </xf>
    <xf numFmtId="39" fontId="13" fillId="0" borderId="0" xfId="0" applyNumberFormat="1" applyFont="1" applyFill="1" applyAlignment="1" applyProtection="1">
      <alignment horizontal="center"/>
      <protection/>
    </xf>
    <xf numFmtId="7" fontId="11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49" fontId="15" fillId="0" borderId="0" xfId="45" applyNumberFormat="1" applyFont="1" applyFill="1" applyAlignment="1">
      <alignment horizontal="left"/>
    </xf>
    <xf numFmtId="49" fontId="13" fillId="0" borderId="0" xfId="45" applyNumberFormat="1" applyFont="1" applyFill="1" applyAlignment="1" applyProtection="1">
      <alignment/>
      <protection locked="0"/>
    </xf>
    <xf numFmtId="44" fontId="12" fillId="0" borderId="0" xfId="45" applyFont="1" applyFill="1" applyAlignment="1">
      <alignment/>
    </xf>
    <xf numFmtId="44" fontId="14" fillId="0" borderId="0" xfId="45" applyNumberFormat="1" applyFont="1" applyFill="1" applyAlignment="1" applyProtection="1">
      <alignment horizontal="left"/>
      <protection/>
    </xf>
    <xf numFmtId="49" fontId="14" fillId="0" borderId="0" xfId="45" applyNumberFormat="1" applyFont="1" applyFill="1" applyAlignment="1" applyProtection="1">
      <alignment horizontal="left"/>
      <protection/>
    </xf>
    <xf numFmtId="44" fontId="14" fillId="0" borderId="0" xfId="45" applyFont="1" applyFill="1" applyBorder="1" applyAlignment="1" applyProtection="1">
      <alignment horizontal="left"/>
      <protection/>
    </xf>
    <xf numFmtId="44" fontId="12" fillId="0" borderId="0" xfId="45" applyNumberFormat="1" applyFont="1" applyFill="1" applyAlignment="1">
      <alignment horizontal="left"/>
    </xf>
    <xf numFmtId="44" fontId="14" fillId="0" borderId="0" xfId="45" applyFont="1" applyFill="1" applyBorder="1" applyAlignment="1" applyProtection="1">
      <alignment/>
      <protection/>
    </xf>
    <xf numFmtId="49" fontId="13" fillId="0" borderId="0" xfId="45" applyNumberFormat="1" applyFont="1" applyFill="1" applyAlignment="1" applyProtection="1">
      <alignment horizontal="left"/>
      <protection/>
    </xf>
    <xf numFmtId="44" fontId="11" fillId="0" borderId="0" xfId="45" applyFont="1" applyFill="1" applyAlignment="1">
      <alignment horizontal="left"/>
    </xf>
    <xf numFmtId="44" fontId="11" fillId="0" borderId="0" xfId="45" applyFont="1" applyFill="1" applyAlignment="1">
      <alignment/>
    </xf>
    <xf numFmtId="44" fontId="13" fillId="0" borderId="0" xfId="45" applyNumberFormat="1" applyFont="1" applyFill="1" applyAlignment="1" applyProtection="1">
      <alignment horizontal="left"/>
      <protection/>
    </xf>
    <xf numFmtId="49" fontId="13" fillId="0" borderId="0" xfId="45" applyNumberFormat="1" applyFont="1" applyFill="1" applyAlignment="1" applyProtection="1">
      <alignment horizontal="center"/>
      <protection/>
    </xf>
    <xf numFmtId="44" fontId="12" fillId="0" borderId="0" xfId="45" applyFont="1" applyFill="1" applyAlignment="1">
      <alignment horizontal="left"/>
    </xf>
    <xf numFmtId="7" fontId="14" fillId="0" borderId="0" xfId="45" applyNumberFormat="1" applyFont="1" applyFill="1" applyAlignment="1" applyProtection="1">
      <alignment horizontal="left"/>
      <protection/>
    </xf>
    <xf numFmtId="44" fontId="14" fillId="0" borderId="41" xfId="45" applyFont="1" applyFill="1" applyBorder="1" applyAlignment="1" applyProtection="1">
      <alignment horizontal="left"/>
      <protection/>
    </xf>
    <xf numFmtId="49" fontId="13" fillId="0" borderId="0" xfId="45" applyNumberFormat="1" applyFont="1" applyFill="1" applyAlignment="1" applyProtection="1">
      <alignment horizontal="left" indent="2"/>
      <protection/>
    </xf>
    <xf numFmtId="44" fontId="12" fillId="0" borderId="0" xfId="0" applyNumberFormat="1" applyFont="1" applyFill="1" applyAlignment="1">
      <alignment/>
    </xf>
    <xf numFmtId="49" fontId="14" fillId="0" borderId="0" xfId="45" applyNumberFormat="1" applyFont="1" applyFill="1" applyAlignment="1" applyProtection="1">
      <alignment horizontal="left" indent="2"/>
      <protection/>
    </xf>
    <xf numFmtId="49" fontId="16" fillId="0" borderId="0" xfId="45" applyNumberFormat="1" applyFont="1" applyFill="1" applyAlignment="1" applyProtection="1">
      <alignment horizontal="left"/>
      <protection/>
    </xf>
    <xf numFmtId="0" fontId="12" fillId="0" borderId="0" xfId="0" applyFont="1" applyFill="1" applyBorder="1" applyAlignment="1">
      <alignment/>
    </xf>
    <xf numFmtId="44" fontId="14" fillId="0" borderId="0" xfId="0" applyNumberFormat="1" applyFont="1" applyFill="1" applyBorder="1" applyAlignment="1" applyProtection="1">
      <alignment horizontal="left"/>
      <protection/>
    </xf>
    <xf numFmtId="43" fontId="14" fillId="0" borderId="0" xfId="42" applyFont="1" applyFill="1" applyAlignment="1" applyProtection="1">
      <alignment horizontal="left"/>
      <protection/>
    </xf>
    <xf numFmtId="39" fontId="14" fillId="0" borderId="0" xfId="0" applyNumberFormat="1" applyFont="1" applyFill="1" applyBorder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 horizontal="left"/>
      <protection/>
    </xf>
    <xf numFmtId="44" fontId="11" fillId="0" borderId="0" xfId="45" applyFont="1" applyFill="1" applyAlignment="1">
      <alignment/>
    </xf>
    <xf numFmtId="10" fontId="12" fillId="0" borderId="0" xfId="0" applyNumberFormat="1" applyFont="1" applyFill="1" applyAlignment="1">
      <alignment/>
    </xf>
    <xf numFmtId="49" fontId="14" fillId="0" borderId="0" xfId="45" applyNumberFormat="1" applyFont="1" applyFill="1" applyBorder="1" applyAlignment="1" applyProtection="1">
      <alignment horizontal="left"/>
      <protection/>
    </xf>
    <xf numFmtId="44" fontId="12" fillId="0" borderId="0" xfId="45" applyFont="1" applyFill="1" applyBorder="1" applyAlignment="1">
      <alignment/>
    </xf>
    <xf numFmtId="44" fontId="12" fillId="0" borderId="0" xfId="45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/>
    </xf>
    <xf numFmtId="44" fontId="14" fillId="0" borderId="0" xfId="45" applyNumberFormat="1" applyFont="1" applyFill="1" applyBorder="1" applyAlignment="1" applyProtection="1">
      <alignment/>
      <protection/>
    </xf>
    <xf numFmtId="39" fontId="7" fillId="0" borderId="0" xfId="0" applyNumberFormat="1" applyFont="1" applyFill="1" applyAlignment="1" applyProtection="1">
      <alignment horizontal="center"/>
      <protection/>
    </xf>
    <xf numFmtId="210" fontId="5" fillId="0" borderId="0" xfId="0" applyNumberFormat="1" applyFont="1" applyFill="1" applyBorder="1" applyAlignment="1" applyProtection="1">
      <alignment horizontal="right"/>
      <protection/>
    </xf>
    <xf numFmtId="39" fontId="5" fillId="0" borderId="15" xfId="0" applyNumberFormat="1" applyFont="1" applyFill="1" applyBorder="1" applyAlignment="1" applyProtection="1">
      <alignment horizontal="right"/>
      <protection/>
    </xf>
    <xf numFmtId="0" fontId="8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37" borderId="42" xfId="0" applyFont="1" applyFill="1" applyBorder="1" applyAlignment="1">
      <alignment/>
    </xf>
    <xf numFmtId="0" fontId="14" fillId="0" borderId="0" xfId="0" applyFont="1" applyAlignment="1" applyProtection="1">
      <alignment/>
      <protection locked="0"/>
    </xf>
    <xf numFmtId="44" fontId="15" fillId="0" borderId="0" xfId="45" applyFont="1" applyFill="1" applyAlignment="1">
      <alignment horizontal="left"/>
    </xf>
    <xf numFmtId="44" fontId="14" fillId="0" borderId="0" xfId="45" applyFont="1" applyFill="1" applyAlignment="1" applyProtection="1">
      <alignment horizontal="left" indent="2"/>
      <protection/>
    </xf>
    <xf numFmtId="44" fontId="13" fillId="35" borderId="29" xfId="45" applyFont="1" applyFill="1" applyBorder="1" applyAlignment="1" applyProtection="1">
      <alignment horizontal="left"/>
      <protection/>
    </xf>
    <xf numFmtId="44" fontId="13" fillId="0" borderId="0" xfId="45" applyFont="1" applyFill="1" applyBorder="1" applyAlignment="1" applyProtection="1">
      <alignment horizontal="left"/>
      <protection/>
    </xf>
    <xf numFmtId="44" fontId="14" fillId="0" borderId="0" xfId="45" applyFont="1" applyFill="1" applyBorder="1" applyAlignment="1" applyProtection="1">
      <alignment horizontal="right"/>
      <protection/>
    </xf>
    <xf numFmtId="49" fontId="13" fillId="0" borderId="45" xfId="45" applyNumberFormat="1" applyFont="1" applyFill="1" applyBorder="1" applyAlignment="1" applyProtection="1">
      <alignment horizontal="left"/>
      <protection/>
    </xf>
    <xf numFmtId="49" fontId="13" fillId="0" borderId="45" xfId="0" applyNumberFormat="1" applyFont="1" applyFill="1" applyBorder="1" applyAlignment="1" applyProtection="1">
      <alignment horizontal="left"/>
      <protection/>
    </xf>
    <xf numFmtId="0" fontId="12" fillId="0" borderId="45" xfId="0" applyFont="1" applyFill="1" applyBorder="1" applyAlignment="1">
      <alignment/>
    </xf>
    <xf numFmtId="7" fontId="13" fillId="0" borderId="45" xfId="0" applyNumberFormat="1" applyFont="1" applyFill="1" applyBorder="1" applyAlignment="1" applyProtection="1">
      <alignment horizontal="right"/>
      <protection/>
    </xf>
    <xf numFmtId="7" fontId="13" fillId="0" borderId="45" xfId="0" applyNumberFormat="1" applyFont="1" applyFill="1" applyBorder="1" applyAlignment="1" applyProtection="1">
      <alignment horizontal="center"/>
      <protection/>
    </xf>
    <xf numFmtId="7" fontId="11" fillId="0" borderId="45" xfId="0" applyNumberFormat="1" applyFont="1" applyFill="1" applyBorder="1" applyAlignment="1">
      <alignment horizontal="right"/>
    </xf>
    <xf numFmtId="7" fontId="11" fillId="0" borderId="45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 applyProtection="1">
      <alignment horizontal="right"/>
      <protection/>
    </xf>
    <xf numFmtId="7" fontId="14" fillId="0" borderId="0" xfId="45" applyNumberFormat="1" applyFont="1" applyFill="1" applyBorder="1" applyAlignment="1" applyProtection="1">
      <alignment/>
      <protection/>
    </xf>
    <xf numFmtId="44" fontId="13" fillId="0" borderId="46" xfId="45" applyFont="1" applyFill="1" applyBorder="1" applyAlignment="1" applyProtection="1">
      <alignment horizontal="left"/>
      <protection/>
    </xf>
    <xf numFmtId="44" fontId="6" fillId="0" borderId="42" xfId="45" applyFont="1" applyBorder="1" applyAlignment="1">
      <alignment/>
    </xf>
    <xf numFmtId="10" fontId="6" fillId="34" borderId="15" xfId="0" applyNumberFormat="1" applyFont="1" applyFill="1" applyBorder="1" applyAlignment="1">
      <alignment horizontal="right"/>
    </xf>
    <xf numFmtId="44" fontId="30" fillId="0" borderId="0" xfId="45" applyFont="1" applyFill="1" applyAlignment="1">
      <alignment horizontal="right"/>
    </xf>
    <xf numFmtId="44" fontId="13" fillId="35" borderId="47" xfId="45" applyFont="1" applyFill="1" applyBorder="1" applyAlignment="1" applyProtection="1">
      <alignment/>
      <protection/>
    </xf>
    <xf numFmtId="44" fontId="13" fillId="35" borderId="48" xfId="45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 locked="0"/>
    </xf>
    <xf numFmtId="0" fontId="7" fillId="33" borderId="2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49" fontId="33" fillId="0" borderId="0" xfId="0" applyNumberFormat="1" applyFont="1" applyBorder="1" applyAlignment="1">
      <alignment horizontal="right"/>
    </xf>
    <xf numFmtId="0" fontId="34" fillId="0" borderId="0" xfId="0" applyFont="1" applyAlignment="1" applyProtection="1">
      <alignment/>
      <protection locked="0"/>
    </xf>
    <xf numFmtId="10" fontId="6" fillId="34" borderId="11" xfId="0" applyNumberFormat="1" applyFont="1" applyFill="1" applyBorder="1" applyAlignment="1">
      <alignment horizontal="center"/>
    </xf>
    <xf numFmtId="10" fontId="6" fillId="34" borderId="15" xfId="0" applyNumberFormat="1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49" fontId="35" fillId="0" borderId="0" xfId="0" applyNumberFormat="1" applyFont="1" applyFill="1" applyAlignment="1">
      <alignment horizontal="right"/>
    </xf>
    <xf numFmtId="49" fontId="11" fillId="0" borderId="0" xfId="45" applyNumberFormat="1" applyFont="1" applyFill="1" applyAlignment="1">
      <alignment horizontal="left"/>
    </xf>
    <xf numFmtId="7" fontId="6" fillId="35" borderId="26" xfId="0" applyNumberFormat="1" applyFont="1" applyFill="1" applyBorder="1" applyAlignment="1">
      <alignment/>
    </xf>
    <xf numFmtId="7" fontId="6" fillId="35" borderId="11" xfId="0" applyNumberFormat="1" applyFont="1" applyFill="1" applyBorder="1" applyAlignment="1">
      <alignment/>
    </xf>
    <xf numFmtId="7" fontId="6" fillId="35" borderId="15" xfId="0" applyNumberFormat="1" applyFont="1" applyFill="1" applyBorder="1" applyAlignment="1">
      <alignment/>
    </xf>
    <xf numFmtId="44" fontId="37" fillId="0" borderId="0" xfId="45" applyFont="1" applyFill="1" applyAlignment="1">
      <alignment horizontal="right"/>
    </xf>
    <xf numFmtId="49" fontId="13" fillId="4" borderId="0" xfId="45" applyNumberFormat="1" applyFont="1" applyFill="1" applyAlignment="1" applyProtection="1">
      <alignment horizontal="left"/>
      <protection/>
    </xf>
    <xf numFmtId="49" fontId="13" fillId="4" borderId="0" xfId="45" applyNumberFormat="1" applyFont="1" applyFill="1" applyAlignment="1" applyProtection="1">
      <alignment horizontal="left" indent="2"/>
      <protection/>
    </xf>
    <xf numFmtId="44" fontId="12" fillId="4" borderId="0" xfId="45" applyFont="1" applyFill="1" applyAlignment="1">
      <alignment/>
    </xf>
    <xf numFmtId="44" fontId="11" fillId="4" borderId="0" xfId="45" applyFont="1" applyFill="1" applyAlignment="1">
      <alignment horizontal="left"/>
    </xf>
    <xf numFmtId="44" fontId="13" fillId="4" borderId="0" xfId="45" applyNumberFormat="1" applyFont="1" applyFill="1" applyAlignment="1" applyProtection="1">
      <alignment horizontal="left"/>
      <protection/>
    </xf>
    <xf numFmtId="44" fontId="11" fillId="4" borderId="0" xfId="45" applyFont="1" applyFill="1" applyAlignment="1">
      <alignment/>
    </xf>
    <xf numFmtId="0" fontId="12" fillId="4" borderId="0" xfId="0" applyFont="1" applyFill="1" applyAlignment="1">
      <alignment/>
    </xf>
    <xf numFmtId="44" fontId="13" fillId="4" borderId="46" xfId="45" applyFont="1" applyFill="1" applyBorder="1" applyAlignment="1" applyProtection="1">
      <alignment horizontal="left"/>
      <protection/>
    </xf>
    <xf numFmtId="44" fontId="14" fillId="4" borderId="0" xfId="45" applyNumberFormat="1" applyFont="1" applyFill="1" applyAlignment="1" applyProtection="1">
      <alignment horizontal="left"/>
      <protection/>
    </xf>
    <xf numFmtId="7" fontId="14" fillId="0" borderId="41" xfId="45" applyNumberFormat="1" applyFont="1" applyFill="1" applyBorder="1" applyAlignment="1" applyProtection="1">
      <alignment horizontal="left"/>
      <protection/>
    </xf>
    <xf numFmtId="7" fontId="14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1219200</xdr:colOff>
      <xdr:row>0</xdr:row>
      <xdr:rowOff>171450</xdr:rowOff>
    </xdr:from>
    <xdr:ext cx="2295525" cy="1409700"/>
    <xdr:sp>
      <xdr:nvSpPr>
        <xdr:cNvPr id="1" name="Rectangle 1"/>
        <xdr:cNvSpPr>
          <a:spLocks/>
        </xdr:cNvSpPr>
      </xdr:nvSpPr>
      <xdr:spPr>
        <a:xfrm>
          <a:off x="13068300" y="171450"/>
          <a:ext cx="229552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4000" b="1" i="0" u="none" baseline="0">
              <a:solidFill>
                <a:srgbClr val="FF0000"/>
              </a:solidFill>
            </a:rPr>
            <a:t>12-8-2014 
</a:t>
          </a:r>
          <a:r>
            <a:rPr lang="en-US" cap="none" sz="4000" b="1" i="0" u="none" baseline="0">
              <a:solidFill>
                <a:srgbClr val="FF0000"/>
              </a:solidFill>
            </a:rPr>
            <a:t>DRAFT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190500</xdr:rowOff>
    </xdr:from>
    <xdr:ext cx="3343275" cy="600075"/>
    <xdr:sp>
      <xdr:nvSpPr>
        <xdr:cNvPr id="1" name="Rectangle 3"/>
        <xdr:cNvSpPr>
          <a:spLocks/>
        </xdr:cNvSpPr>
      </xdr:nvSpPr>
      <xdr:spPr>
        <a:xfrm>
          <a:off x="57150" y="190500"/>
          <a:ext cx="3343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INTERNAL DOCUMENT ONLY 
</a:t>
          </a:r>
          <a:r>
            <a:rPr lang="en-US" cap="none" sz="1800" b="0" i="0" u="none" baseline="0">
              <a:solidFill>
                <a:srgbClr val="FF0000"/>
              </a:solidFill>
            </a:rPr>
            <a:t>NOT FOR DISTRIBUTION</a:t>
          </a:r>
        </a:p>
      </xdr:txBody>
    </xdr:sp>
    <xdr:clientData/>
  </xdr:oneCellAnchor>
  <xdr:oneCellAnchor>
    <xdr:from>
      <xdr:col>5</xdr:col>
      <xdr:colOff>942975</xdr:colOff>
      <xdr:row>0</xdr:row>
      <xdr:rowOff>38100</xdr:rowOff>
    </xdr:from>
    <xdr:ext cx="3333750" cy="809625"/>
    <xdr:sp>
      <xdr:nvSpPr>
        <xdr:cNvPr id="2" name="Rectangle 4"/>
        <xdr:cNvSpPr>
          <a:spLocks/>
        </xdr:cNvSpPr>
      </xdr:nvSpPr>
      <xdr:spPr>
        <a:xfrm>
          <a:off x="8401050" y="38100"/>
          <a:ext cx="33337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</a:rPr>
            <a:t>12-9-2014
</a:t>
          </a:r>
          <a:r>
            <a:rPr lang="en-US" cap="none" sz="2200" b="1" i="0" u="none" baseline="0">
              <a:solidFill>
                <a:srgbClr val="FF0000"/>
              </a:solidFill>
            </a:rPr>
            <a:t>DRAFT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5"/>
  <sheetViews>
    <sheetView tabSelected="1" view="pageBreakPreview" zoomScale="60" zoomScaleNormal="50" zoomScalePageLayoutView="0" workbookViewId="0" topLeftCell="A34">
      <selection activeCell="J52" sqref="J52"/>
    </sheetView>
  </sheetViews>
  <sheetFormatPr defaultColWidth="9.77734375" defaultRowHeight="15"/>
  <cols>
    <col min="1" max="2" width="5.77734375" style="163" customWidth="1"/>
    <col min="3" max="3" width="96.5546875" style="163" customWidth="1"/>
    <col min="4" max="4" width="27.21484375" style="174" customWidth="1"/>
    <col min="5" max="5" width="2.88671875" style="174" customWidth="1"/>
    <col min="6" max="6" width="23.3359375" style="174" customWidth="1"/>
    <col min="7" max="7" width="2.99609375" style="174" customWidth="1"/>
    <col min="8" max="8" width="21.10546875" style="174" customWidth="1"/>
    <col min="9" max="9" width="1.77734375" style="163" customWidth="1"/>
    <col min="10" max="10" width="17.10546875" style="163" bestFit="1" customWidth="1"/>
    <col min="11" max="11" width="6.77734375" style="163" customWidth="1"/>
    <col min="12" max="12" width="1.77734375" style="163" customWidth="1"/>
    <col min="13" max="13" width="16.21484375" style="163" bestFit="1" customWidth="1"/>
    <col min="14" max="14" width="1.77734375" style="163" customWidth="1"/>
    <col min="15" max="16384" width="9.77734375" style="163" customWidth="1"/>
  </cols>
  <sheetData>
    <row r="1" spans="1:9" ht="26.25">
      <c r="A1" s="160" t="s">
        <v>36</v>
      </c>
      <c r="B1" s="161"/>
      <c r="C1" s="161"/>
      <c r="D1" s="162"/>
      <c r="E1" s="162"/>
      <c r="F1" s="162"/>
      <c r="G1" s="162"/>
      <c r="H1" s="162"/>
      <c r="I1" s="161"/>
    </row>
    <row r="2" spans="1:14" ht="26.25">
      <c r="A2" s="164" t="s">
        <v>37</v>
      </c>
      <c r="B2" s="161"/>
      <c r="C2" s="161"/>
      <c r="D2" s="162"/>
      <c r="E2" s="165"/>
      <c r="F2" s="165"/>
      <c r="G2" s="165"/>
      <c r="H2" s="162"/>
      <c r="I2" s="161"/>
      <c r="N2" s="166"/>
    </row>
    <row r="3" spans="1:14" ht="26.25">
      <c r="A3" s="164" t="s">
        <v>103</v>
      </c>
      <c r="B3" s="161"/>
      <c r="C3" s="161"/>
      <c r="D3" s="162"/>
      <c r="E3" s="165"/>
      <c r="F3" s="165"/>
      <c r="G3" s="165"/>
      <c r="H3" s="162"/>
      <c r="I3" s="161"/>
      <c r="N3" s="166"/>
    </row>
    <row r="4" spans="1:14" ht="25.5">
      <c r="A4" s="167"/>
      <c r="B4" s="161"/>
      <c r="C4" s="161"/>
      <c r="D4" s="162"/>
      <c r="E4" s="165"/>
      <c r="F4" s="165"/>
      <c r="G4" s="165"/>
      <c r="H4" s="162"/>
      <c r="I4" s="161"/>
      <c r="N4" s="166"/>
    </row>
    <row r="5" spans="1:14" ht="26.25">
      <c r="A5" s="168" t="s">
        <v>144</v>
      </c>
      <c r="B5" s="161"/>
      <c r="C5" s="161"/>
      <c r="D5" s="162"/>
      <c r="E5" s="165"/>
      <c r="F5" s="165"/>
      <c r="G5" s="165"/>
      <c r="H5" s="162"/>
      <c r="I5" s="161"/>
      <c r="N5" s="166"/>
    </row>
    <row r="6" spans="1:14" s="171" customFormat="1" ht="26.25">
      <c r="A6" s="168" t="s">
        <v>109</v>
      </c>
      <c r="B6" s="160"/>
      <c r="C6" s="160"/>
      <c r="D6" s="169"/>
      <c r="E6" s="170"/>
      <c r="F6" s="170"/>
      <c r="G6" s="170"/>
      <c r="H6" s="169"/>
      <c r="I6" s="160"/>
      <c r="N6" s="172"/>
    </row>
    <row r="7" spans="4:14" ht="25.5">
      <c r="D7" s="173"/>
      <c r="E7" s="173"/>
      <c r="F7" s="173"/>
      <c r="G7" s="173"/>
      <c r="N7" s="166"/>
    </row>
    <row r="8" spans="1:14" ht="26.25">
      <c r="A8" s="175"/>
      <c r="B8" s="175"/>
      <c r="E8" s="173"/>
      <c r="F8" s="94"/>
      <c r="G8" s="173"/>
      <c r="N8" s="166"/>
    </row>
    <row r="9" spans="1:14" ht="26.25">
      <c r="A9" s="175"/>
      <c r="B9" s="175"/>
      <c r="E9" s="173"/>
      <c r="F9" s="94"/>
      <c r="G9" s="173"/>
      <c r="H9" s="176"/>
      <c r="N9" s="166"/>
    </row>
    <row r="10" spans="1:14" ht="26.25">
      <c r="A10" s="177"/>
      <c r="B10" s="177"/>
      <c r="D10" s="176" t="s">
        <v>78</v>
      </c>
      <c r="E10" s="94"/>
      <c r="F10" s="94" t="s">
        <v>78</v>
      </c>
      <c r="G10" s="94"/>
      <c r="H10" s="176" t="s">
        <v>89</v>
      </c>
      <c r="I10" s="178"/>
      <c r="J10" s="178"/>
      <c r="N10" s="166"/>
    </row>
    <row r="11" spans="1:14" ht="26.25">
      <c r="A11" s="179"/>
      <c r="B11" s="179"/>
      <c r="D11" s="176" t="s">
        <v>29</v>
      </c>
      <c r="E11" s="94"/>
      <c r="F11" s="94" t="s">
        <v>35</v>
      </c>
      <c r="G11" s="94"/>
      <c r="H11" s="176" t="s">
        <v>46</v>
      </c>
      <c r="I11" s="178"/>
      <c r="J11" s="178"/>
      <c r="N11" s="166"/>
    </row>
    <row r="12" spans="1:14" ht="26.25">
      <c r="A12" s="179"/>
      <c r="B12" s="179"/>
      <c r="D12" s="176"/>
      <c r="E12" s="94"/>
      <c r="F12" s="94"/>
      <c r="G12" s="94"/>
      <c r="H12" s="176"/>
      <c r="I12" s="178"/>
      <c r="J12" s="178"/>
      <c r="N12" s="166"/>
    </row>
    <row r="13" spans="1:14" ht="26.25">
      <c r="A13" s="180" t="s">
        <v>79</v>
      </c>
      <c r="B13" s="181"/>
      <c r="C13" s="182"/>
      <c r="D13" s="101"/>
      <c r="E13" s="183"/>
      <c r="F13" s="102"/>
      <c r="G13" s="183"/>
      <c r="H13" s="102"/>
      <c r="N13" s="166"/>
    </row>
    <row r="14" spans="1:14" ht="26.25">
      <c r="A14" s="265" t="s">
        <v>49</v>
      </c>
      <c r="B14" s="181"/>
      <c r="C14" s="182"/>
      <c r="D14" s="101"/>
      <c r="E14" s="183"/>
      <c r="F14" s="102"/>
      <c r="G14" s="183"/>
      <c r="H14" s="102"/>
      <c r="N14" s="166"/>
    </row>
    <row r="15" spans="2:14" ht="25.5">
      <c r="B15" s="219" t="s">
        <v>140</v>
      </c>
      <c r="C15" s="182"/>
      <c r="D15" s="101">
        <f>'Budget - Long Form'!F12</f>
        <v>1190</v>
      </c>
      <c r="E15" s="183"/>
      <c r="F15" s="102">
        <f>'Budget - Long Form'!H12</f>
        <v>0</v>
      </c>
      <c r="G15" s="183"/>
      <c r="H15" s="102">
        <f>'Budget - Long Form'!J12</f>
        <v>1190</v>
      </c>
      <c r="N15" s="166"/>
    </row>
    <row r="16" spans="2:14" ht="13.5" customHeight="1">
      <c r="B16" s="219"/>
      <c r="C16" s="182"/>
      <c r="D16" s="101"/>
      <c r="E16" s="183"/>
      <c r="F16" s="102"/>
      <c r="G16" s="183"/>
      <c r="H16" s="102"/>
      <c r="N16" s="166"/>
    </row>
    <row r="17" spans="1:14" ht="26.25">
      <c r="A17" s="171" t="s">
        <v>114</v>
      </c>
      <c r="B17" s="219"/>
      <c r="C17" s="182"/>
      <c r="D17" s="101"/>
      <c r="E17" s="183"/>
      <c r="F17" s="102"/>
      <c r="G17" s="183"/>
      <c r="H17" s="102"/>
      <c r="N17" s="166"/>
    </row>
    <row r="18" spans="2:14" ht="25.5">
      <c r="B18" s="219" t="s">
        <v>129</v>
      </c>
      <c r="C18" s="182"/>
      <c r="D18" s="101">
        <f>'Budget - Long Form'!F14</f>
        <v>20</v>
      </c>
      <c r="E18" s="183"/>
      <c r="F18" s="102">
        <f>'Budget - Long Form'!H14</f>
        <v>0</v>
      </c>
      <c r="G18" s="183"/>
      <c r="H18" s="102">
        <f>'Budget - Long Form'!J14</f>
        <v>20</v>
      </c>
      <c r="N18" s="166"/>
    </row>
    <row r="19" spans="2:14" ht="25.5">
      <c r="B19" s="219" t="s">
        <v>145</v>
      </c>
      <c r="C19" s="182"/>
      <c r="D19" s="101">
        <f>'Budget - Long Form'!F15</f>
        <v>700</v>
      </c>
      <c r="E19" s="183"/>
      <c r="F19" s="102">
        <f>'Budget - Long Form'!H15</f>
        <v>0</v>
      </c>
      <c r="G19" s="183"/>
      <c r="H19" s="102">
        <f>'Budget - Long Form'!J15</f>
        <v>700</v>
      </c>
      <c r="N19" s="166"/>
    </row>
    <row r="20" spans="2:8" ht="25.5">
      <c r="B20" s="219" t="s">
        <v>130</v>
      </c>
      <c r="C20" s="182"/>
      <c r="D20" s="185">
        <f>'Budget - Long Form'!F16</f>
        <v>25</v>
      </c>
      <c r="E20" s="186"/>
      <c r="F20" s="102">
        <f>'Budget - Long Form'!H16</f>
        <v>0</v>
      </c>
      <c r="G20" s="186"/>
      <c r="H20" s="102">
        <f>'Budget - Long Form'!J16</f>
        <v>25</v>
      </c>
    </row>
    <row r="21" spans="2:14" ht="25.5">
      <c r="B21" s="219" t="s">
        <v>131</v>
      </c>
      <c r="C21" s="182"/>
      <c r="D21" s="101">
        <f>'Budget - Long Form'!F17</f>
        <v>933</v>
      </c>
      <c r="E21" s="183"/>
      <c r="F21" s="102">
        <f>'Budget - Long Form'!H17</f>
        <v>0</v>
      </c>
      <c r="G21" s="183"/>
      <c r="H21" s="102">
        <f>'Budget - Long Form'!J17</f>
        <v>933</v>
      </c>
      <c r="N21" s="166"/>
    </row>
    <row r="22" spans="1:8" ht="25.5">
      <c r="A22" s="219" t="s">
        <v>132</v>
      </c>
      <c r="D22" s="182">
        <f>'Budget - Long Form'!F18</f>
        <v>8833</v>
      </c>
      <c r="F22" s="102">
        <f>'Budget - Long Form'!H18</f>
        <v>9141.79</v>
      </c>
      <c r="H22" s="102">
        <f>'Budget - Long Form'!J18</f>
        <v>0</v>
      </c>
    </row>
    <row r="23" spans="1:8" ht="25.5">
      <c r="A23" s="219" t="s">
        <v>133</v>
      </c>
      <c r="D23" s="182">
        <f>'Budget - Long Form'!F19</f>
        <v>3700</v>
      </c>
      <c r="F23" s="102">
        <f>'Budget - Long Form'!H19</f>
        <v>0</v>
      </c>
      <c r="H23" s="102">
        <f>'Budget - Long Form'!J19</f>
        <v>10700</v>
      </c>
    </row>
    <row r="24" spans="1:14" ht="26.25">
      <c r="A24" s="184" t="s">
        <v>146</v>
      </c>
      <c r="B24" s="192"/>
      <c r="C24" s="182"/>
      <c r="D24" s="193">
        <f>'Budget - Long Form'!F22</f>
        <v>1341</v>
      </c>
      <c r="E24" s="183"/>
      <c r="F24" s="102">
        <f>'Budget - Long Form'!H22</f>
        <v>0</v>
      </c>
      <c r="G24" s="183"/>
      <c r="H24" s="100">
        <f>'Budget - Long Form'!J22</f>
        <v>1475.1000000000001</v>
      </c>
      <c r="N24" s="166"/>
    </row>
    <row r="25" spans="1:14" ht="26.25">
      <c r="A25" s="184" t="s">
        <v>134</v>
      </c>
      <c r="B25" s="192"/>
      <c r="C25" s="182"/>
      <c r="D25" s="193">
        <f>'Budget - Long Form'!F25</f>
        <v>3500</v>
      </c>
      <c r="E25" s="183"/>
      <c r="F25" s="102">
        <f>'Budget - Long Form'!H25</f>
        <v>3500</v>
      </c>
      <c r="G25" s="183"/>
      <c r="H25" s="100">
        <f>'Budget - Long Form'!J25</f>
        <v>3500</v>
      </c>
      <c r="N25" s="166"/>
    </row>
    <row r="26" spans="1:14" ht="26.25">
      <c r="A26" s="188" t="s">
        <v>80</v>
      </c>
      <c r="B26" s="188"/>
      <c r="C26" s="182"/>
      <c r="D26" s="234">
        <f>D15+D18+D19+D20+D21+D22+D23+D24+D25</f>
        <v>20242</v>
      </c>
      <c r="E26" s="194"/>
      <c r="F26" s="234">
        <f>SUM(F15:F25)</f>
        <v>12641.79</v>
      </c>
      <c r="G26" s="194"/>
      <c r="H26" s="234">
        <f>SUM(H15:H25)</f>
        <v>18543.1</v>
      </c>
      <c r="N26" s="166"/>
    </row>
    <row r="27" spans="1:14" ht="26.25">
      <c r="A27" s="188"/>
      <c r="B27" s="196"/>
      <c r="C27" s="182"/>
      <c r="D27" s="189"/>
      <c r="E27" s="191"/>
      <c r="F27" s="190"/>
      <c r="G27" s="191"/>
      <c r="H27" s="190"/>
      <c r="J27" s="197"/>
      <c r="N27" s="166"/>
    </row>
    <row r="28" spans="1:14" ht="26.25">
      <c r="A28" s="270" t="s">
        <v>34</v>
      </c>
      <c r="B28" s="271"/>
      <c r="C28" s="272"/>
      <c r="D28" s="273">
        <f>SUM(D26:D26)</f>
        <v>20242</v>
      </c>
      <c r="E28" s="274"/>
      <c r="F28" s="275">
        <f>SUM(F26:F26)</f>
        <v>12641.79</v>
      </c>
      <c r="G28" s="274"/>
      <c r="H28" s="275">
        <f>SUM(H26:H26)</f>
        <v>18543.1</v>
      </c>
      <c r="I28" s="276"/>
      <c r="N28" s="166"/>
    </row>
    <row r="29" spans="1:14" ht="26.25">
      <c r="A29" s="192"/>
      <c r="B29" s="188"/>
      <c r="C29" s="182"/>
      <c r="D29" s="193"/>
      <c r="E29" s="101"/>
      <c r="F29" s="95"/>
      <c r="G29" s="101"/>
      <c r="H29" s="95"/>
      <c r="N29" s="166"/>
    </row>
    <row r="30" spans="1:14" ht="26.25">
      <c r="A30" s="180" t="s">
        <v>38</v>
      </c>
      <c r="B30" s="188"/>
      <c r="C30" s="182"/>
      <c r="D30" s="101"/>
      <c r="E30" s="183"/>
      <c r="F30" s="101"/>
      <c r="G30" s="183"/>
      <c r="H30" s="101"/>
      <c r="N30" s="166"/>
    </row>
    <row r="31" spans="1:14" ht="25.5">
      <c r="A31" s="184" t="s">
        <v>104</v>
      </c>
      <c r="B31" s="184"/>
      <c r="C31" s="182"/>
      <c r="D31" s="185">
        <f>'Budget - Long Form'!F35</f>
        <v>17407</v>
      </c>
      <c r="E31" s="183"/>
      <c r="F31" s="185">
        <f>'Budget - Long Form'!H35+'Budget - Long Form'!H42</f>
        <v>17407</v>
      </c>
      <c r="G31" s="183"/>
      <c r="H31" s="185">
        <f>'Budget - Long Form'!J35+'Budget - Long Form'!J42</f>
        <v>17854.9628668</v>
      </c>
      <c r="N31" s="166"/>
    </row>
    <row r="32" spans="1:14" ht="26.25">
      <c r="A32" s="184" t="s">
        <v>121</v>
      </c>
      <c r="B32" s="188"/>
      <c r="C32" s="182"/>
      <c r="D32" s="95"/>
      <c r="E32" s="183"/>
      <c r="F32" s="95"/>
      <c r="G32" s="183"/>
      <c r="H32" s="95"/>
      <c r="N32" s="166"/>
    </row>
    <row r="33" spans="1:14" ht="25.5">
      <c r="A33" s="184"/>
      <c r="B33" s="184" t="s">
        <v>135</v>
      </c>
      <c r="C33" s="182"/>
      <c r="D33" s="101">
        <f>'Budget - Long Form'!F44</f>
        <v>1105</v>
      </c>
      <c r="E33" s="183"/>
      <c r="F33" s="101">
        <f>'Budget - Long Form'!H44</f>
        <v>0</v>
      </c>
      <c r="G33" s="183"/>
      <c r="H33" s="101">
        <f>'Budget - Long Form'!J44</f>
        <v>1105</v>
      </c>
      <c r="N33" s="166"/>
    </row>
    <row r="34" spans="1:14" ht="25.5">
      <c r="A34" s="184"/>
      <c r="B34" s="184" t="s">
        <v>136</v>
      </c>
      <c r="C34" s="182"/>
      <c r="D34" s="101">
        <f>'Budget - Long Form'!F45</f>
        <v>1245</v>
      </c>
      <c r="E34" s="183"/>
      <c r="F34" s="101">
        <f>'Budget - Long Form'!H45</f>
        <v>0</v>
      </c>
      <c r="G34" s="183"/>
      <c r="H34" s="101">
        <f>'Budget - Long Form'!J45</f>
        <v>1245</v>
      </c>
      <c r="N34" s="166"/>
    </row>
    <row r="35" spans="1:14" ht="25.5">
      <c r="A35" s="184"/>
      <c r="B35" s="184" t="s">
        <v>137</v>
      </c>
      <c r="C35" s="182"/>
      <c r="D35" s="101">
        <f>'Budget - Long Form'!F46</f>
        <v>130</v>
      </c>
      <c r="E35" s="183"/>
      <c r="F35" s="101">
        <f>'Budget - Long Form'!H46</f>
        <v>0</v>
      </c>
      <c r="G35" s="183"/>
      <c r="H35" s="101">
        <f>'Budget - Long Form'!J46</f>
        <v>130</v>
      </c>
      <c r="N35" s="166"/>
    </row>
    <row r="36" spans="1:14" ht="25.5">
      <c r="A36" s="184"/>
      <c r="B36" s="184" t="s">
        <v>138</v>
      </c>
      <c r="C36" s="182"/>
      <c r="D36" s="101">
        <f>'Budget - Long Form'!F47</f>
        <v>354</v>
      </c>
      <c r="E36" s="183"/>
      <c r="F36" s="101">
        <f>'Budget - Long Form'!H47</f>
        <v>0</v>
      </c>
      <c r="G36" s="183"/>
      <c r="H36" s="101">
        <f>'Budget - Long Form'!J47</f>
        <v>354</v>
      </c>
      <c r="N36" s="166"/>
    </row>
    <row r="37" spans="1:14" ht="26.25">
      <c r="A37" s="270" t="s">
        <v>32</v>
      </c>
      <c r="B37" s="270"/>
      <c r="C37" s="272"/>
      <c r="D37" s="277">
        <f>SUM(D31:D36)</f>
        <v>20241</v>
      </c>
      <c r="E37" s="278"/>
      <c r="F37" s="277">
        <f>SUM(F31:F36)</f>
        <v>17407</v>
      </c>
      <c r="G37" s="278"/>
      <c r="H37" s="277">
        <f>SUM(H31:H36)</f>
        <v>20688.9628668</v>
      </c>
      <c r="I37" s="276"/>
      <c r="N37" s="166"/>
    </row>
    <row r="38" spans="1:14" ht="26.25">
      <c r="A38" s="198"/>
      <c r="B38" s="184"/>
      <c r="C38" s="182"/>
      <c r="D38" s="193"/>
      <c r="E38" s="183"/>
      <c r="F38" s="193"/>
      <c r="G38" s="183"/>
      <c r="H38" s="148"/>
      <c r="N38" s="166"/>
    </row>
    <row r="39" spans="1:14" ht="26.25">
      <c r="A39" s="220" t="s">
        <v>40</v>
      </c>
      <c r="B39" s="95"/>
      <c r="C39" s="182"/>
      <c r="D39" s="193"/>
      <c r="E39" s="183"/>
      <c r="F39" s="193"/>
      <c r="G39" s="183"/>
      <c r="H39" s="193"/>
      <c r="I39" s="200"/>
      <c r="J39" s="200"/>
      <c r="K39" s="200"/>
      <c r="N39" s="166"/>
    </row>
    <row r="40" spans="1:14" ht="26.25">
      <c r="A40" s="101" t="s">
        <v>9</v>
      </c>
      <c r="B40" s="95"/>
      <c r="C40" s="182"/>
      <c r="D40" s="194">
        <f>'Budget - Long Form'!$F$52</f>
        <v>0</v>
      </c>
      <c r="E40" s="183"/>
      <c r="F40" s="101">
        <f>'Budget - Long Form'!H52</f>
        <v>0</v>
      </c>
      <c r="G40" s="183"/>
      <c r="H40" s="101">
        <f>'Budget - Long Form'!J52</f>
        <v>4765.209999999999</v>
      </c>
      <c r="I40" s="200"/>
      <c r="J40" s="200"/>
      <c r="K40" s="200"/>
      <c r="N40" s="166"/>
    </row>
    <row r="41" spans="1:14" ht="26.25" thickBot="1">
      <c r="A41" s="221"/>
      <c r="B41" s="101" t="s">
        <v>41</v>
      </c>
      <c r="C41" s="182"/>
      <c r="D41" s="279">
        <f>'Budget - Long Form'!$F$59</f>
        <v>0</v>
      </c>
      <c r="E41" s="183"/>
      <c r="F41" s="195">
        <f>'Budget - Long Form'!H59</f>
        <v>4765.209999999999</v>
      </c>
      <c r="G41" s="183"/>
      <c r="H41" s="185">
        <f>'Budget - Long Form'!J59</f>
        <v>2145.862866800002</v>
      </c>
      <c r="I41" s="200"/>
      <c r="J41" s="200"/>
      <c r="K41" s="200"/>
      <c r="N41" s="166"/>
    </row>
    <row r="42" spans="1:14" ht="27" thickBot="1">
      <c r="A42" s="95" t="s">
        <v>42</v>
      </c>
      <c r="B42" s="95"/>
      <c r="C42" s="182"/>
      <c r="D42" s="95">
        <f>SUM(D40:D41)</f>
        <v>0</v>
      </c>
      <c r="E42" s="183"/>
      <c r="F42" s="95">
        <f>SUM(F40:F41)</f>
        <v>4765.209999999999</v>
      </c>
      <c r="G42" s="183"/>
      <c r="H42" s="222">
        <f>SUM(H40:H41)</f>
        <v>6911.072866800001</v>
      </c>
      <c r="I42" s="200"/>
      <c r="J42" s="200"/>
      <c r="K42" s="200"/>
      <c r="N42" s="166"/>
    </row>
    <row r="43" spans="1:14" ht="26.25">
      <c r="A43" s="95"/>
      <c r="B43" s="95"/>
      <c r="C43" s="182"/>
      <c r="D43" s="95"/>
      <c r="E43" s="183"/>
      <c r="F43" s="95"/>
      <c r="G43" s="183"/>
      <c r="H43" s="223"/>
      <c r="I43" s="200"/>
      <c r="J43" s="200"/>
      <c r="K43" s="200"/>
      <c r="N43" s="166"/>
    </row>
    <row r="44" spans="1:14" ht="27" thickBot="1">
      <c r="A44" s="199" t="s">
        <v>44</v>
      </c>
      <c r="B44" s="207"/>
      <c r="C44" s="208"/>
      <c r="D44" s="209"/>
      <c r="E44" s="185"/>
      <c r="F44" s="211"/>
      <c r="G44" s="185"/>
      <c r="H44" s="187"/>
      <c r="I44" s="200"/>
      <c r="J44" s="200"/>
      <c r="K44" s="200"/>
      <c r="N44" s="166"/>
    </row>
    <row r="45" spans="1:14" ht="26.25">
      <c r="A45" s="179"/>
      <c r="B45" s="101" t="s">
        <v>105</v>
      </c>
      <c r="C45" s="208"/>
      <c r="D45" s="280">
        <f>'Budget - Long Form'!$F$63</f>
        <v>2024.1000000000001</v>
      </c>
      <c r="E45" s="185"/>
      <c r="F45" s="187">
        <f>'Budget - Long Form'!H63</f>
        <v>1264.179</v>
      </c>
      <c r="G45" s="185"/>
      <c r="H45" s="238">
        <f>'Budget - Long Form'!J63</f>
        <v>1854.31</v>
      </c>
      <c r="I45" s="200"/>
      <c r="J45" s="200"/>
      <c r="K45" s="200"/>
      <c r="N45" s="166"/>
    </row>
    <row r="46" spans="1:14" ht="27" thickBot="1">
      <c r="A46" s="179"/>
      <c r="B46" s="101" t="s">
        <v>43</v>
      </c>
      <c r="C46" s="208"/>
      <c r="D46" s="280">
        <f>'Budget - Long Form'!$F$64</f>
        <v>10120.5</v>
      </c>
      <c r="E46" s="185"/>
      <c r="F46" s="187">
        <f>'Budget - Long Form'!H64</f>
        <v>6320.895</v>
      </c>
      <c r="G46" s="185"/>
      <c r="H46" s="239">
        <f>'Budget - Long Form'!J64</f>
        <v>9271.55</v>
      </c>
      <c r="I46" s="200"/>
      <c r="J46" s="200"/>
      <c r="K46" s="200"/>
      <c r="N46" s="166"/>
    </row>
    <row r="47" spans="1:14" ht="26.25" thickBot="1">
      <c r="A47" s="179"/>
      <c r="B47" s="101"/>
      <c r="C47" s="208"/>
      <c r="D47" s="201"/>
      <c r="E47" s="185"/>
      <c r="F47" s="233"/>
      <c r="G47" s="185"/>
      <c r="H47" s="233"/>
      <c r="I47" s="200"/>
      <c r="J47" s="200"/>
      <c r="K47" s="200"/>
      <c r="N47" s="166"/>
    </row>
    <row r="48" spans="1:14" ht="26.25">
      <c r="A48" s="225"/>
      <c r="B48" s="226"/>
      <c r="C48" s="227"/>
      <c r="D48" s="228" t="s">
        <v>78</v>
      </c>
      <c r="E48" s="229"/>
      <c r="F48" s="230" t="s">
        <v>78</v>
      </c>
      <c r="G48" s="231"/>
      <c r="H48" s="230" t="s">
        <v>89</v>
      </c>
      <c r="I48" s="227"/>
      <c r="J48" s="200"/>
      <c r="K48" s="200"/>
      <c r="N48" s="166"/>
    </row>
    <row r="49" spans="1:14" ht="18" customHeight="1">
      <c r="A49" s="210"/>
      <c r="B49" s="184"/>
      <c r="C49" s="182"/>
      <c r="D49" s="224"/>
      <c r="E49" s="202"/>
      <c r="F49" s="203"/>
      <c r="G49" s="202"/>
      <c r="H49" s="269" t="s">
        <v>141</v>
      </c>
      <c r="I49" s="200"/>
      <c r="N49" s="166"/>
    </row>
    <row r="50" spans="1:14" ht="26.25">
      <c r="A50" s="223" t="s">
        <v>107</v>
      </c>
      <c r="B50" s="208"/>
      <c r="C50" s="182"/>
      <c r="D50" s="224">
        <f>'Budget - Long Form'!$F$68</f>
        <v>87.74</v>
      </c>
      <c r="E50" s="202"/>
      <c r="F50" s="224">
        <f>'Budget - Long Form'!H68</f>
        <v>87.74</v>
      </c>
      <c r="G50" s="202"/>
      <c r="H50" s="224">
        <f>'Budget - Long Form'!J68</f>
        <v>89.4948</v>
      </c>
      <c r="I50" s="200"/>
      <c r="N50" s="166"/>
    </row>
    <row r="51" spans="1:14" ht="25.5">
      <c r="A51" s="101" t="s">
        <v>39</v>
      </c>
      <c r="B51" s="182"/>
      <c r="C51" s="182"/>
      <c r="D51" s="224">
        <f>'Budget - Long Form'!$F$69</f>
        <v>198.391</v>
      </c>
      <c r="E51" s="202"/>
      <c r="F51" s="232">
        <f>'Budget - Long Form'!H69</f>
        <v>198.391</v>
      </c>
      <c r="G51" s="202"/>
      <c r="H51" s="232">
        <f>'Budget - Long Form'!J69</f>
        <v>198.391</v>
      </c>
      <c r="I51" s="200"/>
      <c r="N51" s="166"/>
    </row>
    <row r="52" spans="1:14" ht="25.5">
      <c r="A52" s="210"/>
      <c r="B52" s="184"/>
      <c r="C52" s="182"/>
      <c r="D52" s="224"/>
      <c r="E52" s="202"/>
      <c r="F52" s="203"/>
      <c r="G52" s="202"/>
      <c r="H52" s="203"/>
      <c r="I52" s="200"/>
      <c r="N52" s="166"/>
    </row>
    <row r="53" spans="1:14" ht="26.25">
      <c r="A53" s="188" t="s">
        <v>106</v>
      </c>
      <c r="D53" s="182">
        <f>'Budget - Long Form'!$F$73</f>
        <v>87.74</v>
      </c>
      <c r="E53" s="173"/>
      <c r="F53" s="182">
        <f>'Budget - Long Form'!H73</f>
        <v>87.74</v>
      </c>
      <c r="G53" s="173"/>
      <c r="H53" s="182">
        <f>'Budget - Long Form'!J73</f>
        <v>89.4948</v>
      </c>
      <c r="N53" s="166"/>
    </row>
    <row r="54" spans="1:8" ht="32.25" customHeight="1">
      <c r="A54" s="204"/>
      <c r="B54" s="179"/>
      <c r="C54" s="182"/>
      <c r="D54" s="205"/>
      <c r="E54" s="205"/>
      <c r="F54" s="205"/>
      <c r="G54" s="205"/>
      <c r="H54" s="237" t="s">
        <v>108</v>
      </c>
    </row>
    <row r="55" spans="1:8" ht="26.25">
      <c r="A55" s="95" t="s">
        <v>85</v>
      </c>
      <c r="B55" s="179"/>
      <c r="D55" s="206" t="s">
        <v>126</v>
      </c>
      <c r="F55" s="206" t="str">
        <f>'Budget - Long Form'!H77</f>
        <v>N/A</v>
      </c>
      <c r="H55" s="206">
        <f>'Budget - Long Form'!J80</f>
        <v>0.02</v>
      </c>
    </row>
    <row r="56" spans="1:2" ht="25.5">
      <c r="A56" s="179"/>
      <c r="B56" s="179"/>
    </row>
    <row r="57" spans="1:8" ht="28.5">
      <c r="A57" s="264" t="s">
        <v>111</v>
      </c>
      <c r="B57" s="263" t="s">
        <v>112</v>
      </c>
      <c r="D57" s="163"/>
      <c r="E57" s="163"/>
      <c r="F57" s="163"/>
      <c r="G57" s="163"/>
      <c r="H57" s="163"/>
    </row>
    <row r="58" ht="25.5">
      <c r="A58" s="179"/>
    </row>
    <row r="59" spans="1:2" ht="25.5">
      <c r="A59" s="179"/>
      <c r="B59" s="179"/>
    </row>
    <row r="60" spans="1:2" ht="25.5">
      <c r="A60" s="179"/>
      <c r="B60" s="179"/>
    </row>
    <row r="61" spans="1:2" ht="25.5">
      <c r="A61" s="179"/>
      <c r="B61" s="179"/>
    </row>
    <row r="62" spans="1:2" ht="26.25">
      <c r="A62" s="188"/>
      <c r="B62" s="179"/>
    </row>
    <row r="63" spans="1:2" ht="25.5">
      <c r="A63" s="179"/>
      <c r="B63" s="179"/>
    </row>
    <row r="64" spans="1:2" ht="25.5">
      <c r="A64" s="179"/>
      <c r="B64" s="179"/>
    </row>
    <row r="65" spans="1:2" ht="25.5">
      <c r="A65" s="179"/>
      <c r="B65" s="179"/>
    </row>
    <row r="66" spans="1:2" ht="25.5">
      <c r="A66" s="179"/>
      <c r="B66" s="179"/>
    </row>
    <row r="67" spans="1:2" ht="25.5">
      <c r="A67" s="179"/>
      <c r="B67" s="179"/>
    </row>
    <row r="68" spans="1:2" ht="25.5">
      <c r="A68" s="179"/>
      <c r="B68" s="179"/>
    </row>
    <row r="69" spans="1:2" ht="25.5">
      <c r="A69" s="179"/>
      <c r="B69" s="179"/>
    </row>
    <row r="70" spans="1:2" ht="25.5">
      <c r="A70" s="179"/>
      <c r="B70" s="179"/>
    </row>
    <row r="71" spans="1:2" ht="25.5">
      <c r="A71" s="179"/>
      <c r="B71" s="179"/>
    </row>
    <row r="72" spans="1:2" ht="25.5">
      <c r="A72" s="179"/>
      <c r="B72" s="179"/>
    </row>
    <row r="73" spans="1:2" ht="25.5">
      <c r="A73" s="179"/>
      <c r="B73" s="179"/>
    </row>
    <row r="74" spans="1:2" ht="25.5">
      <c r="A74" s="179"/>
      <c r="B74" s="179"/>
    </row>
    <row r="75" spans="1:2" ht="25.5">
      <c r="A75" s="179"/>
      <c r="B75" s="179"/>
    </row>
    <row r="76" spans="1:2" ht="25.5">
      <c r="A76" s="179"/>
      <c r="B76" s="179"/>
    </row>
    <row r="77" spans="1:2" ht="25.5">
      <c r="A77" s="179"/>
      <c r="B77" s="179"/>
    </row>
    <row r="78" spans="1:2" ht="25.5">
      <c r="A78" s="179"/>
      <c r="B78" s="179"/>
    </row>
    <row r="79" spans="1:2" ht="25.5">
      <c r="A79" s="179"/>
      <c r="B79" s="179"/>
    </row>
    <row r="80" spans="1:2" ht="25.5">
      <c r="A80" s="179"/>
      <c r="B80" s="179"/>
    </row>
    <row r="81" spans="1:2" ht="25.5">
      <c r="A81" s="179"/>
      <c r="B81" s="179"/>
    </row>
    <row r="82" spans="1:2" ht="25.5">
      <c r="A82" s="179"/>
      <c r="B82" s="179"/>
    </row>
    <row r="83" spans="1:2" ht="25.5">
      <c r="A83" s="179"/>
      <c r="B83" s="179"/>
    </row>
    <row r="84" spans="1:2" ht="25.5">
      <c r="A84" s="179"/>
      <c r="B84" s="179"/>
    </row>
    <row r="85" spans="1:2" ht="25.5">
      <c r="A85" s="179"/>
      <c r="B85" s="179"/>
    </row>
    <row r="86" spans="1:2" ht="25.5">
      <c r="A86" s="179"/>
      <c r="B86" s="179"/>
    </row>
    <row r="87" spans="1:2" ht="25.5">
      <c r="A87" s="179"/>
      <c r="B87" s="179"/>
    </row>
    <row r="88" spans="1:2" ht="25.5">
      <c r="A88" s="179"/>
      <c r="B88" s="179"/>
    </row>
    <row r="89" spans="1:2" ht="25.5">
      <c r="A89" s="179"/>
      <c r="B89" s="179"/>
    </row>
    <row r="90" spans="1:2" ht="25.5">
      <c r="A90" s="179"/>
      <c r="B90" s="179"/>
    </row>
    <row r="91" spans="1:2" ht="25.5">
      <c r="A91" s="179"/>
      <c r="B91" s="179"/>
    </row>
    <row r="92" spans="1:2" ht="25.5">
      <c r="A92" s="179"/>
      <c r="B92" s="179"/>
    </row>
    <row r="93" spans="1:2" ht="25.5">
      <c r="A93" s="179"/>
      <c r="B93" s="179"/>
    </row>
    <row r="94" spans="1:2" ht="25.5">
      <c r="A94" s="179"/>
      <c r="B94" s="179"/>
    </row>
    <row r="95" spans="1:2" ht="25.5">
      <c r="A95" s="179"/>
      <c r="B95" s="179"/>
    </row>
    <row r="96" spans="1:2" ht="25.5">
      <c r="A96" s="179"/>
      <c r="B96" s="179"/>
    </row>
    <row r="97" spans="1:2" ht="25.5">
      <c r="A97" s="179"/>
      <c r="B97" s="179"/>
    </row>
    <row r="98" spans="1:2" ht="25.5">
      <c r="A98" s="179"/>
      <c r="B98" s="179"/>
    </row>
    <row r="99" spans="1:2" ht="25.5">
      <c r="A99" s="179"/>
      <c r="B99" s="179"/>
    </row>
    <row r="100" spans="1:2" ht="25.5">
      <c r="A100" s="179"/>
      <c r="B100" s="179"/>
    </row>
    <row r="101" spans="1:2" ht="25.5">
      <c r="A101" s="179"/>
      <c r="B101" s="179"/>
    </row>
    <row r="102" spans="1:2" ht="25.5">
      <c r="A102" s="179"/>
      <c r="B102" s="179"/>
    </row>
    <row r="103" spans="1:2" ht="25.5">
      <c r="A103" s="179"/>
      <c r="B103" s="179"/>
    </row>
    <row r="104" spans="1:2" ht="25.5">
      <c r="A104" s="179"/>
      <c r="B104" s="179"/>
    </row>
    <row r="105" spans="1:2" ht="25.5">
      <c r="A105" s="179"/>
      <c r="B105" s="179"/>
    </row>
    <row r="106" spans="1:2" ht="25.5">
      <c r="A106" s="179"/>
      <c r="B106" s="179"/>
    </row>
    <row r="107" spans="1:2" ht="25.5">
      <c r="A107" s="179"/>
      <c r="B107" s="179"/>
    </row>
    <row r="108" spans="1:2" ht="25.5">
      <c r="A108" s="179"/>
      <c r="B108" s="179"/>
    </row>
    <row r="109" spans="1:2" ht="25.5">
      <c r="A109" s="179"/>
      <c r="B109" s="179"/>
    </row>
    <row r="110" spans="1:2" ht="25.5">
      <c r="A110" s="179"/>
      <c r="B110" s="179"/>
    </row>
    <row r="111" spans="1:2" ht="25.5">
      <c r="A111" s="179"/>
      <c r="B111" s="179"/>
    </row>
    <row r="112" spans="1:2" ht="25.5">
      <c r="A112" s="179"/>
      <c r="B112" s="179"/>
    </row>
    <row r="113" spans="1:2" ht="25.5">
      <c r="A113" s="179"/>
      <c r="B113" s="179"/>
    </row>
    <row r="114" spans="1:2" ht="25.5">
      <c r="A114" s="179"/>
      <c r="B114" s="179"/>
    </row>
    <row r="115" spans="1:2" ht="25.5">
      <c r="A115" s="179"/>
      <c r="B115" s="179"/>
    </row>
    <row r="116" spans="1:2" ht="25.5">
      <c r="A116" s="179"/>
      <c r="B116" s="179"/>
    </row>
    <row r="117" spans="1:2" ht="25.5">
      <c r="A117" s="179"/>
      <c r="B117" s="179"/>
    </row>
    <row r="118" spans="1:2" ht="25.5">
      <c r="A118" s="179"/>
      <c r="B118" s="179"/>
    </row>
    <row r="119" spans="1:2" ht="25.5">
      <c r="A119" s="179"/>
      <c r="B119" s="179"/>
    </row>
    <row r="120" spans="1:2" ht="25.5">
      <c r="A120" s="179"/>
      <c r="B120" s="179"/>
    </row>
    <row r="121" spans="1:2" ht="25.5">
      <c r="A121" s="179"/>
      <c r="B121" s="179"/>
    </row>
    <row r="122" spans="1:2" ht="25.5">
      <c r="A122" s="179"/>
      <c r="B122" s="179"/>
    </row>
    <row r="123" spans="1:2" ht="25.5">
      <c r="A123" s="179"/>
      <c r="B123" s="179"/>
    </row>
    <row r="124" spans="1:2" ht="25.5">
      <c r="A124" s="179"/>
      <c r="B124" s="179"/>
    </row>
    <row r="125" spans="1:2" ht="25.5">
      <c r="A125" s="179"/>
      <c r="B125" s="179"/>
    </row>
    <row r="126" spans="1:2" ht="25.5">
      <c r="A126" s="179"/>
      <c r="B126" s="179"/>
    </row>
    <row r="127" spans="1:2" ht="25.5">
      <c r="A127" s="179"/>
      <c r="B127" s="179"/>
    </row>
    <row r="128" spans="1:2" ht="25.5">
      <c r="A128" s="179"/>
      <c r="B128" s="179"/>
    </row>
    <row r="129" spans="1:2" ht="25.5">
      <c r="A129" s="179"/>
      <c r="B129" s="179"/>
    </row>
    <row r="130" spans="1:2" ht="25.5">
      <c r="A130" s="179"/>
      <c r="B130" s="179"/>
    </row>
    <row r="131" spans="1:2" ht="25.5">
      <c r="A131" s="179"/>
      <c r="B131" s="179"/>
    </row>
    <row r="132" spans="1:2" ht="25.5">
      <c r="A132" s="179"/>
      <c r="B132" s="179"/>
    </row>
    <row r="133" spans="1:2" ht="25.5">
      <c r="A133" s="179"/>
      <c r="B133" s="179"/>
    </row>
    <row r="134" spans="1:2" ht="25.5">
      <c r="A134" s="179"/>
      <c r="B134" s="179"/>
    </row>
    <row r="135" spans="1:2" ht="25.5">
      <c r="A135" s="179"/>
      <c r="B135" s="179"/>
    </row>
    <row r="136" spans="1:2" ht="25.5">
      <c r="A136" s="179"/>
      <c r="B136" s="179"/>
    </row>
    <row r="137" spans="1:2" ht="25.5">
      <c r="A137" s="179"/>
      <c r="B137" s="179"/>
    </row>
    <row r="138" spans="1:2" ht="25.5">
      <c r="A138" s="179"/>
      <c r="B138" s="179"/>
    </row>
    <row r="139" spans="1:2" ht="25.5">
      <c r="A139" s="179"/>
      <c r="B139" s="179"/>
    </row>
    <row r="140" spans="1:2" ht="25.5">
      <c r="A140" s="179"/>
      <c r="B140" s="179"/>
    </row>
    <row r="141" spans="1:2" ht="25.5">
      <c r="A141" s="179"/>
      <c r="B141" s="179"/>
    </row>
    <row r="142" spans="1:2" ht="25.5">
      <c r="A142" s="179"/>
      <c r="B142" s="179"/>
    </row>
    <row r="143" spans="1:2" ht="25.5">
      <c r="A143" s="179"/>
      <c r="B143" s="179"/>
    </row>
    <row r="144" spans="1:2" ht="25.5">
      <c r="A144" s="179"/>
      <c r="B144" s="179"/>
    </row>
    <row r="145" spans="1:2" ht="25.5">
      <c r="A145" s="179"/>
      <c r="B145" s="179"/>
    </row>
    <row r="146" spans="1:2" ht="25.5">
      <c r="A146" s="179"/>
      <c r="B146" s="179"/>
    </row>
    <row r="147" spans="1:2" ht="25.5">
      <c r="A147" s="179"/>
      <c r="B147" s="179"/>
    </row>
    <row r="148" spans="1:2" ht="25.5">
      <c r="A148" s="179"/>
      <c r="B148" s="179"/>
    </row>
    <row r="149" spans="1:2" ht="25.5">
      <c r="A149" s="179"/>
      <c r="B149" s="179"/>
    </row>
    <row r="150" spans="1:2" ht="25.5">
      <c r="A150" s="179"/>
      <c r="B150" s="179"/>
    </row>
    <row r="151" spans="1:2" ht="25.5">
      <c r="A151" s="179"/>
      <c r="B151" s="179"/>
    </row>
    <row r="152" spans="1:2" ht="25.5">
      <c r="A152" s="179"/>
      <c r="B152" s="179"/>
    </row>
    <row r="153" spans="1:2" ht="25.5">
      <c r="A153" s="179"/>
      <c r="B153" s="179"/>
    </row>
    <row r="154" spans="1:2" ht="25.5">
      <c r="A154" s="179"/>
      <c r="B154" s="179"/>
    </row>
    <row r="155" spans="1:2" ht="25.5">
      <c r="A155" s="179"/>
      <c r="B155" s="179"/>
    </row>
    <row r="156" spans="1:2" ht="25.5">
      <c r="A156" s="179"/>
      <c r="B156" s="179"/>
    </row>
    <row r="157" spans="1:2" ht="25.5">
      <c r="A157" s="179"/>
      <c r="B157" s="179"/>
    </row>
    <row r="158" spans="1:2" ht="25.5">
      <c r="A158" s="179"/>
      <c r="B158" s="179"/>
    </row>
    <row r="159" spans="1:2" ht="25.5">
      <c r="A159" s="179"/>
      <c r="B159" s="179"/>
    </row>
    <row r="160" spans="1:2" ht="25.5">
      <c r="A160" s="179"/>
      <c r="B160" s="179"/>
    </row>
    <row r="161" spans="1:2" ht="25.5">
      <c r="A161" s="179"/>
      <c r="B161" s="179"/>
    </row>
    <row r="162" spans="1:2" ht="25.5">
      <c r="A162" s="179"/>
      <c r="B162" s="179"/>
    </row>
    <row r="163" spans="1:2" ht="25.5">
      <c r="A163" s="179"/>
      <c r="B163" s="179"/>
    </row>
    <row r="164" spans="1:2" ht="25.5">
      <c r="A164" s="179"/>
      <c r="B164" s="179"/>
    </row>
    <row r="165" spans="1:2" ht="25.5">
      <c r="A165" s="179"/>
      <c r="B165" s="179"/>
    </row>
    <row r="166" spans="1:2" ht="25.5">
      <c r="A166" s="179"/>
      <c r="B166" s="179"/>
    </row>
    <row r="167" spans="1:2" ht="25.5">
      <c r="A167" s="179"/>
      <c r="B167" s="179"/>
    </row>
    <row r="168" spans="1:2" ht="25.5">
      <c r="A168" s="179"/>
      <c r="B168" s="179"/>
    </row>
    <row r="169" spans="1:2" ht="25.5">
      <c r="A169" s="179"/>
      <c r="B169" s="179"/>
    </row>
    <row r="170" spans="1:2" ht="25.5">
      <c r="A170" s="179"/>
      <c r="B170" s="179"/>
    </row>
    <row r="171" spans="1:2" ht="25.5">
      <c r="A171" s="179"/>
      <c r="B171" s="179"/>
    </row>
    <row r="172" spans="1:2" ht="25.5">
      <c r="A172" s="179"/>
      <c r="B172" s="179"/>
    </row>
    <row r="173" spans="1:2" ht="25.5">
      <c r="A173" s="179"/>
      <c r="B173" s="179"/>
    </row>
    <row r="174" spans="1:2" ht="25.5">
      <c r="A174" s="179"/>
      <c r="B174" s="179"/>
    </row>
    <row r="175" spans="1:2" ht="25.5">
      <c r="A175" s="179"/>
      <c r="B175" s="179"/>
    </row>
    <row r="176" spans="1:2" ht="25.5">
      <c r="A176" s="179"/>
      <c r="B176" s="179"/>
    </row>
    <row r="177" spans="1:2" ht="25.5">
      <c r="A177" s="179"/>
      <c r="B177" s="179"/>
    </row>
    <row r="178" spans="1:2" ht="25.5">
      <c r="A178" s="179"/>
      <c r="B178" s="179"/>
    </row>
    <row r="179" spans="1:2" ht="25.5">
      <c r="A179" s="179"/>
      <c r="B179" s="179"/>
    </row>
    <row r="180" spans="1:2" ht="25.5">
      <c r="A180" s="179"/>
      <c r="B180" s="179"/>
    </row>
    <row r="181" spans="1:2" ht="25.5">
      <c r="A181" s="179"/>
      <c r="B181" s="179"/>
    </row>
    <row r="182" spans="1:2" ht="25.5">
      <c r="A182" s="179"/>
      <c r="B182" s="179"/>
    </row>
    <row r="183" spans="1:2" ht="25.5">
      <c r="A183" s="179"/>
      <c r="B183" s="179"/>
    </row>
    <row r="184" spans="1:2" ht="25.5">
      <c r="A184" s="179"/>
      <c r="B184" s="179"/>
    </row>
    <row r="185" spans="1:2" ht="25.5">
      <c r="A185" s="179"/>
      <c r="B185" s="179"/>
    </row>
    <row r="186" spans="1:2" ht="25.5">
      <c r="A186" s="179"/>
      <c r="B186" s="179"/>
    </row>
    <row r="187" spans="1:2" ht="25.5">
      <c r="A187" s="179"/>
      <c r="B187" s="179"/>
    </row>
    <row r="188" spans="1:2" ht="25.5">
      <c r="A188" s="179"/>
      <c r="B188" s="179"/>
    </row>
    <row r="189" spans="1:2" ht="25.5">
      <c r="A189" s="179"/>
      <c r="B189" s="179"/>
    </row>
    <row r="190" spans="1:2" ht="25.5">
      <c r="A190" s="179"/>
      <c r="B190" s="179"/>
    </row>
    <row r="191" spans="1:2" ht="25.5">
      <c r="A191" s="179"/>
      <c r="B191" s="179"/>
    </row>
    <row r="192" spans="1:2" ht="25.5">
      <c r="A192" s="179"/>
      <c r="B192" s="179"/>
    </row>
    <row r="193" spans="1:2" ht="25.5">
      <c r="A193" s="179"/>
      <c r="B193" s="179"/>
    </row>
    <row r="194" spans="1:2" ht="25.5">
      <c r="A194" s="179"/>
      <c r="B194" s="179"/>
    </row>
    <row r="195" spans="1:2" ht="25.5">
      <c r="A195" s="179"/>
      <c r="B195" s="179"/>
    </row>
    <row r="196" spans="1:2" ht="25.5">
      <c r="A196" s="179"/>
      <c r="B196" s="179"/>
    </row>
    <row r="197" spans="1:2" ht="25.5">
      <c r="A197" s="179"/>
      <c r="B197" s="179"/>
    </row>
    <row r="198" spans="1:2" ht="25.5">
      <c r="A198" s="179"/>
      <c r="B198" s="179"/>
    </row>
    <row r="199" spans="1:2" ht="25.5">
      <c r="A199" s="179"/>
      <c r="B199" s="179"/>
    </row>
    <row r="200" spans="1:2" ht="25.5">
      <c r="A200" s="179"/>
      <c r="B200" s="179"/>
    </row>
    <row r="201" spans="1:2" ht="25.5">
      <c r="A201" s="179"/>
      <c r="B201" s="179"/>
    </row>
    <row r="202" spans="1:2" ht="25.5">
      <c r="A202" s="179"/>
      <c r="B202" s="179"/>
    </row>
    <row r="203" spans="1:2" ht="25.5">
      <c r="A203" s="179"/>
      <c r="B203" s="179"/>
    </row>
    <row r="204" spans="1:2" ht="25.5">
      <c r="A204" s="179"/>
      <c r="B204" s="179"/>
    </row>
    <row r="205" spans="1:2" ht="25.5">
      <c r="A205" s="179"/>
      <c r="B205" s="179"/>
    </row>
    <row r="206" spans="1:2" ht="25.5">
      <c r="A206" s="179"/>
      <c r="B206" s="179"/>
    </row>
    <row r="207" spans="1:2" ht="25.5">
      <c r="A207" s="179"/>
      <c r="B207" s="179"/>
    </row>
    <row r="208" spans="1:2" ht="25.5">
      <c r="A208" s="179"/>
      <c r="B208" s="179"/>
    </row>
    <row r="209" spans="1:2" ht="25.5">
      <c r="A209" s="179"/>
      <c r="B209" s="179"/>
    </row>
    <row r="210" spans="1:2" ht="25.5">
      <c r="A210" s="179"/>
      <c r="B210" s="179"/>
    </row>
    <row r="211" spans="1:2" ht="25.5">
      <c r="A211" s="179"/>
      <c r="B211" s="179"/>
    </row>
    <row r="212" spans="1:2" ht="25.5">
      <c r="A212" s="179"/>
      <c r="B212" s="179"/>
    </row>
    <row r="213" spans="1:2" ht="25.5">
      <c r="A213" s="179"/>
      <c r="B213" s="179"/>
    </row>
    <row r="214" spans="1:2" ht="25.5">
      <c r="A214" s="179"/>
      <c r="B214" s="179"/>
    </row>
    <row r="215" spans="1:2" ht="25.5">
      <c r="A215" s="179"/>
      <c r="B215" s="179"/>
    </row>
    <row r="216" spans="1:2" ht="25.5">
      <c r="A216" s="179"/>
      <c r="B216" s="179"/>
    </row>
    <row r="217" spans="1:2" ht="25.5">
      <c r="A217" s="179"/>
      <c r="B217" s="179"/>
    </row>
    <row r="218" spans="1:2" ht="25.5">
      <c r="A218" s="179"/>
      <c r="B218" s="179"/>
    </row>
    <row r="219" spans="1:2" ht="25.5">
      <c r="A219" s="179"/>
      <c r="B219" s="179"/>
    </row>
    <row r="220" spans="1:2" ht="25.5">
      <c r="A220" s="179"/>
      <c r="B220" s="179"/>
    </row>
    <row r="221" spans="1:2" ht="25.5">
      <c r="A221" s="179"/>
      <c r="B221" s="179"/>
    </row>
    <row r="222" spans="1:2" ht="25.5">
      <c r="A222" s="179"/>
      <c r="B222" s="179"/>
    </row>
    <row r="223" spans="1:2" ht="25.5">
      <c r="A223" s="179"/>
      <c r="B223" s="179"/>
    </row>
    <row r="224" spans="1:2" ht="25.5">
      <c r="A224" s="179"/>
      <c r="B224" s="179"/>
    </row>
    <row r="225" spans="1:2" ht="25.5">
      <c r="A225" s="179"/>
      <c r="B225" s="179"/>
    </row>
    <row r="226" spans="1:2" ht="25.5">
      <c r="A226" s="179"/>
      <c r="B226" s="179"/>
    </row>
    <row r="227" spans="1:2" ht="25.5">
      <c r="A227" s="179"/>
      <c r="B227" s="179"/>
    </row>
    <row r="228" spans="1:2" ht="25.5">
      <c r="A228" s="179"/>
      <c r="B228" s="179"/>
    </row>
    <row r="229" spans="1:2" ht="25.5">
      <c r="A229" s="179"/>
      <c r="B229" s="179"/>
    </row>
    <row r="230" spans="1:2" ht="25.5">
      <c r="A230" s="179"/>
      <c r="B230" s="179"/>
    </row>
    <row r="231" spans="1:2" ht="25.5">
      <c r="A231" s="179"/>
      <c r="B231" s="179"/>
    </row>
    <row r="232" spans="1:2" ht="25.5">
      <c r="A232" s="179"/>
      <c r="B232" s="179"/>
    </row>
    <row r="233" spans="1:2" ht="25.5">
      <c r="A233" s="179"/>
      <c r="B233" s="179"/>
    </row>
    <row r="234" spans="1:2" ht="25.5">
      <c r="A234" s="179"/>
      <c r="B234" s="179"/>
    </row>
    <row r="235" spans="1:2" ht="25.5">
      <c r="A235" s="179"/>
      <c r="B235" s="179"/>
    </row>
    <row r="236" spans="1:2" ht="25.5">
      <c r="A236" s="179"/>
      <c r="B236" s="179"/>
    </row>
    <row r="237" spans="1:2" ht="25.5">
      <c r="A237" s="179"/>
      <c r="B237" s="179"/>
    </row>
    <row r="238" spans="1:2" ht="25.5">
      <c r="A238" s="179"/>
      <c r="B238" s="179"/>
    </row>
    <row r="239" spans="1:2" ht="25.5">
      <c r="A239" s="179"/>
      <c r="B239" s="179"/>
    </row>
    <row r="240" spans="1:2" ht="25.5">
      <c r="A240" s="179"/>
      <c r="B240" s="179"/>
    </row>
    <row r="241" spans="1:2" ht="25.5">
      <c r="A241" s="179"/>
      <c r="B241" s="179"/>
    </row>
    <row r="242" spans="1:2" ht="25.5">
      <c r="A242" s="179"/>
      <c r="B242" s="179"/>
    </row>
    <row r="243" spans="1:2" ht="25.5">
      <c r="A243" s="179"/>
      <c r="B243" s="179"/>
    </row>
    <row r="244" spans="1:2" ht="25.5">
      <c r="A244" s="179"/>
      <c r="B244" s="179"/>
    </row>
    <row r="245" spans="1:2" ht="25.5">
      <c r="A245" s="179"/>
      <c r="B245" s="179"/>
    </row>
    <row r="246" spans="1:2" ht="25.5">
      <c r="A246" s="179"/>
      <c r="B246" s="179"/>
    </row>
    <row r="247" spans="1:2" ht="25.5">
      <c r="A247" s="179"/>
      <c r="B247" s="179"/>
    </row>
    <row r="248" spans="1:2" ht="25.5">
      <c r="A248" s="179"/>
      <c r="B248" s="179"/>
    </row>
    <row r="249" spans="1:2" ht="25.5">
      <c r="A249" s="179"/>
      <c r="B249" s="179"/>
    </row>
    <row r="250" spans="1:2" ht="25.5">
      <c r="A250" s="179"/>
      <c r="B250" s="179"/>
    </row>
    <row r="251" spans="1:2" ht="25.5">
      <c r="A251" s="179"/>
      <c r="B251" s="179"/>
    </row>
    <row r="252" spans="1:2" ht="25.5">
      <c r="A252" s="179"/>
      <c r="B252" s="179"/>
    </row>
    <row r="253" spans="1:2" ht="25.5">
      <c r="A253" s="179"/>
      <c r="B253" s="179"/>
    </row>
    <row r="254" spans="1:2" ht="25.5">
      <c r="A254" s="179"/>
      <c r="B254" s="179"/>
    </row>
    <row r="255" spans="1:2" ht="25.5">
      <c r="A255" s="179"/>
      <c r="B255" s="179"/>
    </row>
    <row r="256" spans="1:2" ht="25.5">
      <c r="A256" s="179"/>
      <c r="B256" s="179"/>
    </row>
    <row r="257" spans="1:2" ht="25.5">
      <c r="A257" s="179"/>
      <c r="B257" s="179"/>
    </row>
    <row r="258" spans="1:2" ht="25.5">
      <c r="A258" s="179"/>
      <c r="B258" s="179"/>
    </row>
    <row r="259" spans="1:2" ht="25.5">
      <c r="A259" s="179"/>
      <c r="B259" s="179"/>
    </row>
    <row r="260" spans="1:2" ht="25.5">
      <c r="A260" s="179"/>
      <c r="B260" s="179"/>
    </row>
    <row r="261" spans="1:2" ht="25.5">
      <c r="A261" s="179"/>
      <c r="B261" s="179"/>
    </row>
    <row r="262" spans="1:2" ht="25.5">
      <c r="A262" s="179"/>
      <c r="B262" s="179"/>
    </row>
    <row r="263" spans="1:2" ht="25.5">
      <c r="A263" s="179"/>
      <c r="B263" s="179"/>
    </row>
    <row r="264" spans="1:2" ht="25.5">
      <c r="A264" s="179"/>
      <c r="B264" s="179"/>
    </row>
    <row r="265" spans="1:2" ht="25.5">
      <c r="A265" s="179"/>
      <c r="B265" s="179"/>
    </row>
    <row r="266" spans="1:2" ht="25.5">
      <c r="A266" s="179"/>
      <c r="B266" s="179"/>
    </row>
    <row r="267" spans="1:2" ht="25.5">
      <c r="A267" s="179"/>
      <c r="B267" s="179"/>
    </row>
    <row r="268" spans="1:2" ht="25.5">
      <c r="A268" s="179"/>
      <c r="B268" s="179"/>
    </row>
    <row r="269" spans="1:2" ht="25.5">
      <c r="A269" s="179"/>
      <c r="B269" s="179"/>
    </row>
    <row r="270" spans="1:2" ht="25.5">
      <c r="A270" s="179"/>
      <c r="B270" s="179"/>
    </row>
    <row r="271" spans="1:2" ht="25.5">
      <c r="A271" s="179"/>
      <c r="B271" s="179"/>
    </row>
    <row r="272" spans="1:2" ht="25.5">
      <c r="A272" s="179"/>
      <c r="B272" s="179"/>
    </row>
    <row r="273" spans="1:2" ht="25.5">
      <c r="A273" s="179"/>
      <c r="B273" s="179"/>
    </row>
    <row r="274" spans="1:2" ht="25.5">
      <c r="A274" s="179"/>
      <c r="B274" s="179"/>
    </row>
    <row r="275" spans="1:2" ht="25.5">
      <c r="A275" s="179"/>
      <c r="B275" s="179"/>
    </row>
    <row r="276" spans="1:2" ht="25.5">
      <c r="A276" s="179"/>
      <c r="B276" s="179"/>
    </row>
    <row r="277" spans="1:2" ht="25.5">
      <c r="A277" s="179"/>
      <c r="B277" s="179"/>
    </row>
    <row r="278" spans="1:2" ht="25.5">
      <c r="A278" s="179"/>
      <c r="B278" s="179"/>
    </row>
    <row r="279" spans="1:2" ht="25.5">
      <c r="A279" s="179"/>
      <c r="B279" s="179"/>
    </row>
    <row r="280" spans="1:2" ht="25.5">
      <c r="A280" s="179"/>
      <c r="B280" s="179"/>
    </row>
    <row r="281" spans="1:2" ht="25.5">
      <c r="A281" s="179"/>
      <c r="B281" s="179"/>
    </row>
    <row r="282" spans="1:2" ht="25.5">
      <c r="A282" s="179"/>
      <c r="B282" s="179"/>
    </row>
    <row r="283" spans="1:2" ht="25.5">
      <c r="A283" s="179"/>
      <c r="B283" s="179"/>
    </row>
    <row r="284" spans="1:2" ht="25.5">
      <c r="A284" s="179"/>
      <c r="B284" s="179"/>
    </row>
    <row r="285" spans="1:2" ht="25.5">
      <c r="A285" s="179"/>
      <c r="B285" s="179"/>
    </row>
    <row r="286" spans="1:2" ht="25.5">
      <c r="A286" s="179"/>
      <c r="B286" s="179"/>
    </row>
    <row r="287" spans="1:2" ht="25.5">
      <c r="A287" s="179"/>
      <c r="B287" s="179"/>
    </row>
    <row r="288" spans="1:2" ht="25.5">
      <c r="A288" s="179"/>
      <c r="B288" s="179"/>
    </row>
    <row r="289" spans="1:2" ht="25.5">
      <c r="A289" s="179"/>
      <c r="B289" s="179"/>
    </row>
    <row r="290" spans="1:2" ht="25.5">
      <c r="A290" s="179"/>
      <c r="B290" s="179"/>
    </row>
    <row r="291" spans="1:2" ht="25.5">
      <c r="A291" s="179"/>
      <c r="B291" s="179"/>
    </row>
    <row r="292" spans="1:2" ht="25.5">
      <c r="A292" s="179"/>
      <c r="B292" s="179"/>
    </row>
    <row r="293" spans="1:2" ht="25.5">
      <c r="A293" s="179"/>
      <c r="B293" s="179"/>
    </row>
    <row r="294" spans="1:2" ht="25.5">
      <c r="A294" s="179"/>
      <c r="B294" s="179"/>
    </row>
    <row r="295" spans="1:2" ht="25.5">
      <c r="A295" s="179"/>
      <c r="B295" s="179"/>
    </row>
    <row r="296" spans="1:2" ht="25.5">
      <c r="A296" s="179"/>
      <c r="B296" s="179"/>
    </row>
    <row r="297" spans="1:2" ht="25.5">
      <c r="A297" s="179"/>
      <c r="B297" s="179"/>
    </row>
    <row r="298" spans="1:2" ht="25.5">
      <c r="A298" s="179"/>
      <c r="B298" s="179"/>
    </row>
    <row r="299" ht="25.5">
      <c r="A299" s="179"/>
    </row>
    <row r="300" ht="25.5">
      <c r="A300" s="179"/>
    </row>
    <row r="301" ht="25.5">
      <c r="A301" s="179"/>
    </row>
    <row r="302" ht="25.5">
      <c r="A302" s="179"/>
    </row>
    <row r="303" ht="25.5">
      <c r="A303" s="179"/>
    </row>
    <row r="304" ht="25.5">
      <c r="A304" s="179"/>
    </row>
    <row r="305" ht="25.5">
      <c r="A305" s="179"/>
    </row>
  </sheetData>
  <sheetProtection/>
  <printOptions horizontalCentered="1"/>
  <pageMargins left="1" right="1" top="1" bottom="0.5" header="0.5" footer="0.25"/>
  <pageSetup fitToHeight="1" fitToWidth="1" horizontalDpi="600" verticalDpi="600" orientation="portrait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3"/>
  <sheetViews>
    <sheetView defaultGridColor="0" view="pageBreakPreview" zoomScale="80" zoomScaleNormal="75" zoomScaleSheetLayoutView="80" zoomScalePageLayoutView="0" colorId="22" workbookViewId="0" topLeftCell="A1">
      <pane xSplit="5" ySplit="9" topLeftCell="F6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58" sqref="L58"/>
    </sheetView>
  </sheetViews>
  <sheetFormatPr defaultColWidth="7.4453125" defaultRowHeight="15"/>
  <cols>
    <col min="1" max="1" width="8.77734375" style="28" customWidth="1"/>
    <col min="2" max="2" width="3.77734375" style="28" customWidth="1"/>
    <col min="3" max="3" width="32.10546875" style="28" customWidth="1"/>
    <col min="4" max="4" width="40.5546875" style="28" customWidth="1"/>
    <col min="5" max="5" width="1.77734375" style="28" customWidth="1"/>
    <col min="6" max="6" width="15.77734375" style="28" customWidth="1"/>
    <col min="7" max="7" width="1.88671875" style="28" customWidth="1"/>
    <col min="8" max="8" width="15.77734375" style="28" customWidth="1"/>
    <col min="9" max="9" width="1.88671875" style="28" customWidth="1"/>
    <col min="10" max="10" width="15.77734375" style="28" customWidth="1"/>
    <col min="11" max="11" width="1.88671875" style="28" customWidth="1"/>
    <col min="12" max="16384" width="7.4453125" style="28" customWidth="1"/>
  </cols>
  <sheetData>
    <row r="1" spans="1:11" s="70" customFormat="1" ht="18.75">
      <c r="A1" s="282" t="s">
        <v>128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3" s="70" customFormat="1" ht="18.75">
      <c r="A2" s="282" t="s">
        <v>72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M2" s="260"/>
    </row>
    <row r="3" spans="1:13" s="70" customFormat="1" ht="18.75">
      <c r="A3" s="282" t="s">
        <v>142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M3" s="260"/>
    </row>
    <row r="4" spans="1:13" s="70" customFormat="1" ht="18.75">
      <c r="A4" s="281" t="s">
        <v>143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M4" s="260"/>
    </row>
    <row r="5" spans="1:5" s="70" customFormat="1" ht="19.5" thickBot="1">
      <c r="A5" s="130"/>
      <c r="B5" s="130"/>
      <c r="C5" s="130"/>
      <c r="D5" s="130"/>
      <c r="E5" s="130"/>
    </row>
    <row r="6" spans="1:11" ht="15.75">
      <c r="A6" s="240" t="s">
        <v>47</v>
      </c>
      <c r="B6" s="2" t="s">
        <v>0</v>
      </c>
      <c r="C6" s="3"/>
      <c r="D6" s="3"/>
      <c r="E6" s="2"/>
      <c r="F6" s="4" t="s">
        <v>78</v>
      </c>
      <c r="G6" s="5"/>
      <c r="H6" s="4" t="s">
        <v>78</v>
      </c>
      <c r="I6" s="5"/>
      <c r="J6" s="4" t="s">
        <v>89</v>
      </c>
      <c r="K6" s="5"/>
    </row>
    <row r="7" spans="1:11" ht="15.75">
      <c r="A7" s="241"/>
      <c r="B7" s="6"/>
      <c r="C7" s="7"/>
      <c r="D7" s="7"/>
      <c r="E7" s="6"/>
      <c r="F7" s="8" t="s">
        <v>30</v>
      </c>
      <c r="G7" s="9"/>
      <c r="H7" s="8" t="s">
        <v>35</v>
      </c>
      <c r="I7" s="9"/>
      <c r="J7" s="8" t="s">
        <v>46</v>
      </c>
      <c r="K7" s="9"/>
    </row>
    <row r="8" spans="1:11" ht="16.5" thickBot="1">
      <c r="A8" s="242" t="s">
        <v>1</v>
      </c>
      <c r="B8" s="11"/>
      <c r="C8" s="12" t="s">
        <v>2</v>
      </c>
      <c r="D8" s="13"/>
      <c r="E8" s="14"/>
      <c r="F8" s="10" t="s">
        <v>29</v>
      </c>
      <c r="G8" s="15"/>
      <c r="H8" s="10" t="s">
        <v>29</v>
      </c>
      <c r="I8" s="15"/>
      <c r="J8" s="10" t="s">
        <v>29</v>
      </c>
      <c r="K8" s="15"/>
    </row>
    <row r="9" spans="1:11" ht="16.5" thickBot="1">
      <c r="A9" s="243"/>
      <c r="B9" s="11"/>
      <c r="C9" s="17"/>
      <c r="D9" s="18"/>
      <c r="E9" s="14"/>
      <c r="F9" s="16"/>
      <c r="G9" s="15"/>
      <c r="H9" s="16"/>
      <c r="I9" s="15"/>
      <c r="J9" s="16"/>
      <c r="K9" s="15"/>
    </row>
    <row r="10" spans="1:11" ht="15.75" customHeight="1">
      <c r="A10" s="19"/>
      <c r="B10" s="20"/>
      <c r="C10" s="21" t="s">
        <v>3</v>
      </c>
      <c r="D10" s="1"/>
      <c r="E10" s="22"/>
      <c r="F10" s="212">
        <v>0</v>
      </c>
      <c r="G10" s="22"/>
      <c r="H10" s="212">
        <v>0</v>
      </c>
      <c r="I10" s="22"/>
      <c r="J10" s="212">
        <v>0</v>
      </c>
      <c r="K10" s="22"/>
    </row>
    <row r="11" spans="1:11" ht="15.75">
      <c r="A11" s="261" t="s">
        <v>49</v>
      </c>
      <c r="B11" s="20"/>
      <c r="C11" s="24"/>
      <c r="D11" s="1"/>
      <c r="E11" s="25"/>
      <c r="F11" s="87"/>
      <c r="G11" s="27"/>
      <c r="H11" s="87"/>
      <c r="I11" s="27"/>
      <c r="J11" s="87"/>
      <c r="K11" s="27"/>
    </row>
    <row r="12" spans="1:11" ht="18.75">
      <c r="A12" s="103" t="s">
        <v>74</v>
      </c>
      <c r="B12" s="20"/>
      <c r="C12" s="24" t="s">
        <v>113</v>
      </c>
      <c r="D12" s="1"/>
      <c r="E12" s="25"/>
      <c r="F12" s="87">
        <v>1190</v>
      </c>
      <c r="G12" s="27"/>
      <c r="H12" s="87">
        <v>0</v>
      </c>
      <c r="I12" s="27"/>
      <c r="J12" s="87">
        <v>1190</v>
      </c>
      <c r="K12" s="27"/>
    </row>
    <row r="13" spans="1:11" ht="15.75">
      <c r="A13" s="103"/>
      <c r="B13" s="20"/>
      <c r="C13" s="246" t="s">
        <v>114</v>
      </c>
      <c r="D13" s="1"/>
      <c r="E13" s="25"/>
      <c r="F13" s="87"/>
      <c r="G13" s="27"/>
      <c r="H13" s="87"/>
      <c r="I13" s="27"/>
      <c r="J13" s="87"/>
      <c r="K13" s="27"/>
    </row>
    <row r="14" spans="1:11" ht="15.75">
      <c r="A14" s="103" t="s">
        <v>73</v>
      </c>
      <c r="B14" s="20"/>
      <c r="C14" s="24" t="s">
        <v>115</v>
      </c>
      <c r="D14" s="1"/>
      <c r="E14" s="25"/>
      <c r="F14" s="87">
        <v>20</v>
      </c>
      <c r="G14" s="27"/>
      <c r="H14" s="87">
        <v>0</v>
      </c>
      <c r="I14" s="27"/>
      <c r="J14" s="87">
        <v>20</v>
      </c>
      <c r="K14" s="27"/>
    </row>
    <row r="15" spans="1:11" ht="18.75">
      <c r="A15" s="103" t="s">
        <v>92</v>
      </c>
      <c r="B15" s="30"/>
      <c r="C15" s="24" t="s">
        <v>116</v>
      </c>
      <c r="E15" s="25"/>
      <c r="F15" s="99">
        <v>700</v>
      </c>
      <c r="G15" s="27"/>
      <c r="H15" s="99">
        <v>0</v>
      </c>
      <c r="I15" s="27"/>
      <c r="J15" s="99">
        <v>700</v>
      </c>
      <c r="K15" s="27"/>
    </row>
    <row r="16" spans="1:11" ht="15.75">
      <c r="A16" s="103" t="s">
        <v>93</v>
      </c>
      <c r="B16" s="30"/>
      <c r="C16" s="24" t="s">
        <v>117</v>
      </c>
      <c r="D16" s="1"/>
      <c r="E16" s="25"/>
      <c r="F16" s="99">
        <v>25</v>
      </c>
      <c r="G16" s="27"/>
      <c r="H16" s="99">
        <v>0</v>
      </c>
      <c r="I16" s="27"/>
      <c r="J16" s="99">
        <v>25</v>
      </c>
      <c r="K16" s="27"/>
    </row>
    <row r="17" spans="1:11" ht="15.75">
      <c r="A17" s="103" t="s">
        <v>94</v>
      </c>
      <c r="B17" s="30"/>
      <c r="C17" s="24" t="s">
        <v>118</v>
      </c>
      <c r="D17" s="1"/>
      <c r="E17" s="25"/>
      <c r="F17" s="99">
        <v>933</v>
      </c>
      <c r="G17" s="27"/>
      <c r="H17" s="99">
        <v>0</v>
      </c>
      <c r="I17" s="27"/>
      <c r="J17" s="99">
        <v>933</v>
      </c>
      <c r="K17" s="27"/>
    </row>
    <row r="18" spans="1:11" ht="15.75">
      <c r="A18" s="103">
        <v>512066</v>
      </c>
      <c r="B18" s="30"/>
      <c r="C18" s="244" t="s">
        <v>110</v>
      </c>
      <c r="D18" s="1"/>
      <c r="E18" s="25"/>
      <c r="F18" s="99">
        <v>8833</v>
      </c>
      <c r="G18" s="27"/>
      <c r="H18" s="99">
        <v>9141.79</v>
      </c>
      <c r="I18" s="27"/>
      <c r="J18" s="99">
        <v>0</v>
      </c>
      <c r="K18" s="27"/>
    </row>
    <row r="19" spans="1:11" ht="15.75">
      <c r="A19" s="103">
        <v>512142</v>
      </c>
      <c r="B19" s="30"/>
      <c r="C19" s="24" t="s">
        <v>120</v>
      </c>
      <c r="D19" s="1"/>
      <c r="E19" s="25"/>
      <c r="F19" s="99">
        <v>3700</v>
      </c>
      <c r="G19" s="27"/>
      <c r="H19" s="99">
        <v>0</v>
      </c>
      <c r="I19" s="27"/>
      <c r="J19" s="99">
        <f>3700+7000</f>
        <v>10700</v>
      </c>
      <c r="K19" s="27"/>
    </row>
    <row r="20" spans="1:11" ht="15.75">
      <c r="A20" s="104"/>
      <c r="B20" s="30"/>
      <c r="C20" s="31" t="s">
        <v>48</v>
      </c>
      <c r="D20" s="32"/>
      <c r="E20" s="6"/>
      <c r="F20" s="67">
        <f>SUM(F12:F19)-1</f>
        <v>15400</v>
      </c>
      <c r="G20" s="33"/>
      <c r="H20" s="67">
        <f>SUM(H12:H19)</f>
        <v>9141.79</v>
      </c>
      <c r="I20" s="33"/>
      <c r="J20" s="67">
        <f>SUM(J12:J19)</f>
        <v>13568</v>
      </c>
      <c r="K20" s="33"/>
    </row>
    <row r="21" spans="1:11" ht="15.75">
      <c r="A21" s="262" t="s">
        <v>33</v>
      </c>
      <c r="B21" s="30"/>
      <c r="C21" s="31"/>
      <c r="D21" s="32"/>
      <c r="E21" s="6"/>
      <c r="F21" s="88"/>
      <c r="G21" s="33"/>
      <c r="H21" s="88"/>
      <c r="I21" s="33"/>
      <c r="J21" s="88"/>
      <c r="K21" s="33"/>
    </row>
    <row r="22" spans="1:11" ht="18.75">
      <c r="A22" s="103">
        <v>514103</v>
      </c>
      <c r="B22" s="34"/>
      <c r="C22" s="24" t="s">
        <v>119</v>
      </c>
      <c r="D22" s="1"/>
      <c r="E22" s="25"/>
      <c r="F22" s="96">
        <v>1341</v>
      </c>
      <c r="G22" s="27"/>
      <c r="H22" s="96">
        <v>0</v>
      </c>
      <c r="I22" s="27"/>
      <c r="J22" s="96">
        <f>1341*1.1</f>
        <v>1475.1000000000001</v>
      </c>
      <c r="K22" s="27"/>
    </row>
    <row r="23" spans="1:11" ht="15.75">
      <c r="A23" s="35"/>
      <c r="B23" s="30"/>
      <c r="C23" s="36" t="s">
        <v>4</v>
      </c>
      <c r="D23" s="37"/>
      <c r="E23" s="38"/>
      <c r="F23" s="67">
        <f>SUM(F22:F22)</f>
        <v>1341</v>
      </c>
      <c r="G23" s="27"/>
      <c r="H23" s="67">
        <f>SUM(H22:H22)</f>
        <v>0</v>
      </c>
      <c r="I23" s="27"/>
      <c r="J23" s="67">
        <f>SUM(J22:J22)</f>
        <v>1475.1000000000001</v>
      </c>
      <c r="K23" s="27"/>
    </row>
    <row r="24" spans="1:11" ht="15.75">
      <c r="A24" s="262" t="s">
        <v>51</v>
      </c>
      <c r="B24" s="34"/>
      <c r="C24" s="24"/>
      <c r="D24" s="1"/>
      <c r="E24" s="25"/>
      <c r="G24" s="39"/>
      <c r="I24" s="39"/>
      <c r="K24" s="39"/>
    </row>
    <row r="25" spans="1:11" ht="15.75">
      <c r="A25" s="103">
        <v>516024</v>
      </c>
      <c r="B25" s="30"/>
      <c r="C25" s="24" t="s">
        <v>67</v>
      </c>
      <c r="D25" s="1"/>
      <c r="E25" s="25"/>
      <c r="F25" s="99">
        <v>3500</v>
      </c>
      <c r="G25" s="27"/>
      <c r="H25" s="99">
        <v>3500</v>
      </c>
      <c r="I25" s="27"/>
      <c r="J25" s="99">
        <v>3500</v>
      </c>
      <c r="K25" s="27"/>
    </row>
    <row r="26" spans="1:11" ht="15.75">
      <c r="A26" s="35"/>
      <c r="B26" s="30"/>
      <c r="C26" s="36" t="s">
        <v>52</v>
      </c>
      <c r="D26" s="37"/>
      <c r="E26" s="38"/>
      <c r="F26" s="109">
        <f>SUM(F25:F25)</f>
        <v>3500</v>
      </c>
      <c r="G26" s="27"/>
      <c r="H26" s="109">
        <f>SUM(H25:H25)</f>
        <v>3500</v>
      </c>
      <c r="I26" s="27"/>
      <c r="J26" s="109">
        <f>SUM(J25:J25)</f>
        <v>3500</v>
      </c>
      <c r="K26" s="27"/>
    </row>
    <row r="27" spans="1:11" ht="15.75">
      <c r="A27" s="35"/>
      <c r="B27" s="30"/>
      <c r="C27" s="36"/>
      <c r="D27" s="37"/>
      <c r="E27" s="38"/>
      <c r="F27" s="86"/>
      <c r="G27" s="39"/>
      <c r="H27" s="86"/>
      <c r="I27" s="39"/>
      <c r="J27" s="86"/>
      <c r="K27" s="39"/>
    </row>
    <row r="28" spans="1:11" ht="16.5" thickBot="1">
      <c r="A28" s="72"/>
      <c r="B28" s="72"/>
      <c r="C28" s="73" t="s">
        <v>5</v>
      </c>
      <c r="D28" s="74"/>
      <c r="E28" s="75"/>
      <c r="F28" s="76">
        <f>SUM(F20,F23,F26)</f>
        <v>20241</v>
      </c>
      <c r="G28" s="39"/>
      <c r="H28" s="76">
        <f>SUM(H20,H23,H26)</f>
        <v>12641.79</v>
      </c>
      <c r="I28" s="39"/>
      <c r="J28" s="76">
        <f>SUM(J20,J23,J26)</f>
        <v>18543.1</v>
      </c>
      <c r="K28" s="39"/>
    </row>
    <row r="29" spans="1:11" ht="16.5" thickTop="1">
      <c r="A29" s="29"/>
      <c r="B29" s="30"/>
      <c r="C29" s="31"/>
      <c r="D29" s="32"/>
      <c r="E29" s="6"/>
      <c r="F29" s="71"/>
      <c r="G29" s="33"/>
      <c r="H29" s="71"/>
      <c r="I29" s="33"/>
      <c r="J29" s="71"/>
      <c r="K29" s="33"/>
    </row>
    <row r="30" spans="1:11" ht="15.75">
      <c r="A30" s="103">
        <v>512133</v>
      </c>
      <c r="B30" s="30"/>
      <c r="C30" s="36" t="s">
        <v>50</v>
      </c>
      <c r="D30" s="37"/>
      <c r="E30" s="38"/>
      <c r="F30" s="97">
        <v>0</v>
      </c>
      <c r="G30" s="33"/>
      <c r="H30" s="97">
        <v>0</v>
      </c>
      <c r="I30" s="33"/>
      <c r="J30" s="97">
        <f>ROUND(J57,0)</f>
        <v>6911</v>
      </c>
      <c r="K30" s="33"/>
    </row>
    <row r="31" spans="1:11" ht="15.75">
      <c r="A31" s="29"/>
      <c r="B31" s="30"/>
      <c r="C31" s="31"/>
      <c r="D31" s="32"/>
      <c r="E31" s="6"/>
      <c r="F31" s="71"/>
      <c r="G31" s="33"/>
      <c r="H31" s="71"/>
      <c r="I31" s="33"/>
      <c r="J31" s="71"/>
      <c r="K31" s="33"/>
    </row>
    <row r="32" spans="1:11" s="107" customFormat="1" ht="16.5" thickBot="1">
      <c r="A32" s="72"/>
      <c r="B32" s="72"/>
      <c r="C32" s="73" t="s">
        <v>22</v>
      </c>
      <c r="D32" s="74"/>
      <c r="E32" s="75"/>
      <c r="F32" s="76">
        <f>SUM(F28,F30)</f>
        <v>20241</v>
      </c>
      <c r="G32" s="77"/>
      <c r="H32" s="76">
        <f>SUM(H28,H30)</f>
        <v>12641.79</v>
      </c>
      <c r="I32" s="77"/>
      <c r="J32" s="76">
        <f>SUM(J28,J30)</f>
        <v>25454.1</v>
      </c>
      <c r="K32" s="77"/>
    </row>
    <row r="33" spans="1:11" ht="16.5" thickTop="1">
      <c r="A33" s="29"/>
      <c r="B33" s="30"/>
      <c r="C33" s="31"/>
      <c r="D33" s="32"/>
      <c r="E33" s="6"/>
      <c r="F33" s="26" t="s">
        <v>0</v>
      </c>
      <c r="G33" s="33"/>
      <c r="H33" s="26" t="s">
        <v>0</v>
      </c>
      <c r="I33" s="33"/>
      <c r="J33" s="26" t="s">
        <v>0</v>
      </c>
      <c r="K33" s="33"/>
    </row>
    <row r="34" spans="1:11" ht="15.75">
      <c r="A34" s="23"/>
      <c r="B34" s="34"/>
      <c r="C34" s="31" t="s">
        <v>6</v>
      </c>
      <c r="D34" s="1"/>
      <c r="E34" s="25"/>
      <c r="F34" s="26"/>
      <c r="G34" s="27"/>
      <c r="H34" s="26"/>
      <c r="I34" s="27"/>
      <c r="J34" s="26"/>
      <c r="K34" s="27"/>
    </row>
    <row r="35" spans="1:11" ht="15.75">
      <c r="A35" s="23">
        <v>411005</v>
      </c>
      <c r="B35" s="34"/>
      <c r="C35" s="24" t="s">
        <v>20</v>
      </c>
      <c r="D35" s="1"/>
      <c r="E35" s="25"/>
      <c r="F35" s="96">
        <v>17407</v>
      </c>
      <c r="G35" s="27"/>
      <c r="H35" s="96">
        <v>17407</v>
      </c>
      <c r="I35" s="27"/>
      <c r="J35" s="96">
        <f>J70</f>
        <v>17754.9628668</v>
      </c>
      <c r="K35" s="27"/>
    </row>
    <row r="36" spans="1:11" ht="15.75">
      <c r="A36" s="23">
        <v>411007</v>
      </c>
      <c r="B36" s="34"/>
      <c r="C36" s="24" t="s">
        <v>65</v>
      </c>
      <c r="D36" s="1"/>
      <c r="E36" s="25"/>
      <c r="F36" s="96">
        <v>0</v>
      </c>
      <c r="G36" s="27"/>
      <c r="H36" s="96">
        <v>0</v>
      </c>
      <c r="I36" s="27"/>
      <c r="J36" s="96">
        <v>0</v>
      </c>
      <c r="K36" s="27"/>
    </row>
    <row r="37" spans="1:11" ht="15.75">
      <c r="A37" s="23">
        <v>411009</v>
      </c>
      <c r="B37" s="34"/>
      <c r="C37" s="24" t="s">
        <v>17</v>
      </c>
      <c r="D37" s="1"/>
      <c r="E37" s="25"/>
      <c r="F37" s="96">
        <v>0</v>
      </c>
      <c r="G37" s="27"/>
      <c r="H37" s="96">
        <v>0</v>
      </c>
      <c r="I37" s="27"/>
      <c r="J37" s="96">
        <v>0</v>
      </c>
      <c r="K37" s="27"/>
    </row>
    <row r="38" spans="1:11" ht="15.75">
      <c r="A38" s="23">
        <v>411011</v>
      </c>
      <c r="B38" s="34"/>
      <c r="C38" s="24" t="s">
        <v>19</v>
      </c>
      <c r="D38" s="1"/>
      <c r="E38" s="25"/>
      <c r="F38" s="96">
        <v>0</v>
      </c>
      <c r="G38" s="27"/>
      <c r="H38" s="96">
        <v>0</v>
      </c>
      <c r="I38" s="27"/>
      <c r="J38" s="96">
        <v>0</v>
      </c>
      <c r="K38" s="27"/>
    </row>
    <row r="39" spans="1:11" ht="15.75">
      <c r="A39" s="23">
        <v>411028</v>
      </c>
      <c r="B39" s="34"/>
      <c r="C39" s="24" t="s">
        <v>18</v>
      </c>
      <c r="D39" s="1"/>
      <c r="E39" s="25"/>
      <c r="F39" s="96">
        <v>0</v>
      </c>
      <c r="G39" s="27"/>
      <c r="H39" s="96">
        <v>0</v>
      </c>
      <c r="I39" s="27"/>
      <c r="J39" s="96">
        <v>0</v>
      </c>
      <c r="K39" s="27"/>
    </row>
    <row r="40" spans="1:11" ht="15.75">
      <c r="A40" s="23">
        <v>412001</v>
      </c>
      <c r="B40" s="30" t="s">
        <v>0</v>
      </c>
      <c r="C40" s="24" t="s">
        <v>71</v>
      </c>
      <c r="D40" s="1"/>
      <c r="E40" s="25"/>
      <c r="F40" s="96">
        <v>0</v>
      </c>
      <c r="G40" s="27"/>
      <c r="H40" s="96">
        <v>0</v>
      </c>
      <c r="I40" s="27"/>
      <c r="J40" s="96">
        <v>0</v>
      </c>
      <c r="K40" s="27"/>
    </row>
    <row r="41" spans="1:11" ht="15.75">
      <c r="A41" s="23">
        <v>412005</v>
      </c>
      <c r="B41" s="30"/>
      <c r="C41" s="24" t="s">
        <v>66</v>
      </c>
      <c r="D41" s="1"/>
      <c r="E41" s="25"/>
      <c r="F41" s="96">
        <v>0</v>
      </c>
      <c r="G41" s="27"/>
      <c r="H41" s="96">
        <v>0</v>
      </c>
      <c r="I41" s="27"/>
      <c r="J41" s="96">
        <v>0</v>
      </c>
      <c r="K41" s="27"/>
    </row>
    <row r="42" spans="1:11" ht="15.75">
      <c r="A42" s="103">
        <v>418001</v>
      </c>
      <c r="B42" s="30" t="s">
        <v>0</v>
      </c>
      <c r="C42" s="24" t="s">
        <v>7</v>
      </c>
      <c r="D42" s="1"/>
      <c r="E42" s="25"/>
      <c r="F42" s="96">
        <v>0</v>
      </c>
      <c r="G42" s="27"/>
      <c r="H42" s="96">
        <v>0</v>
      </c>
      <c r="I42" s="27"/>
      <c r="J42" s="96">
        <v>100</v>
      </c>
      <c r="K42" s="27"/>
    </row>
    <row r="43" spans="1:11" ht="15.75">
      <c r="A43" s="103"/>
      <c r="B43" s="30"/>
      <c r="C43" s="246" t="s">
        <v>121</v>
      </c>
      <c r="D43" s="1"/>
      <c r="E43" s="25"/>
      <c r="F43" s="96"/>
      <c r="G43" s="27"/>
      <c r="H43" s="96"/>
      <c r="I43" s="27"/>
      <c r="J43" s="96"/>
      <c r="K43" s="27"/>
    </row>
    <row r="44" spans="1:11" ht="15.75">
      <c r="A44" s="103" t="s">
        <v>95</v>
      </c>
      <c r="B44" s="30"/>
      <c r="C44" s="24" t="s">
        <v>123</v>
      </c>
      <c r="D44" s="1"/>
      <c r="E44" s="25"/>
      <c r="F44" s="96">
        <v>1105</v>
      </c>
      <c r="G44" s="27"/>
      <c r="H44" s="96">
        <v>0</v>
      </c>
      <c r="I44" s="27"/>
      <c r="J44" s="96">
        <v>1105</v>
      </c>
      <c r="K44" s="27"/>
    </row>
    <row r="45" spans="1:11" ht="15.75">
      <c r="A45" s="103" t="s">
        <v>96</v>
      </c>
      <c r="B45" s="30"/>
      <c r="C45" s="24" t="s">
        <v>124</v>
      </c>
      <c r="D45" s="1"/>
      <c r="E45" s="25"/>
      <c r="F45" s="96">
        <v>1245</v>
      </c>
      <c r="G45" s="27"/>
      <c r="H45" s="96">
        <v>0</v>
      </c>
      <c r="I45" s="27"/>
      <c r="J45" s="96">
        <v>1245</v>
      </c>
      <c r="K45" s="27"/>
    </row>
    <row r="46" spans="1:11" ht="15.75">
      <c r="A46" s="103" t="s">
        <v>97</v>
      </c>
      <c r="B46" s="30"/>
      <c r="C46" s="24" t="s">
        <v>125</v>
      </c>
      <c r="D46" s="1"/>
      <c r="E46" s="25"/>
      <c r="F46" s="96">
        <v>130</v>
      </c>
      <c r="G46" s="27"/>
      <c r="H46" s="96">
        <v>0</v>
      </c>
      <c r="I46" s="27"/>
      <c r="J46" s="96">
        <v>130</v>
      </c>
      <c r="K46" s="27"/>
    </row>
    <row r="47" spans="1:11" ht="15.75">
      <c r="A47" s="23" t="s">
        <v>122</v>
      </c>
      <c r="B47" s="30"/>
      <c r="C47" s="24" t="s">
        <v>139</v>
      </c>
      <c r="D47" s="1"/>
      <c r="E47" s="25"/>
      <c r="F47" s="96">
        <v>354</v>
      </c>
      <c r="G47" s="27"/>
      <c r="H47" s="96">
        <v>0</v>
      </c>
      <c r="I47" s="27"/>
      <c r="J47" s="96">
        <v>354</v>
      </c>
      <c r="K47" s="27"/>
    </row>
    <row r="48" spans="1:11" ht="16.5" thickBot="1">
      <c r="A48" s="78"/>
      <c r="B48" s="79"/>
      <c r="C48" s="80" t="s">
        <v>8</v>
      </c>
      <c r="D48" s="81"/>
      <c r="E48" s="82"/>
      <c r="F48" s="83">
        <f>SUM(F35:F47)</f>
        <v>20241</v>
      </c>
      <c r="G48" s="40"/>
      <c r="H48" s="83">
        <f>SUM(H35:H47)</f>
        <v>17407</v>
      </c>
      <c r="I48" s="40"/>
      <c r="J48" s="83">
        <f>SUM(J35:J47)</f>
        <v>20688.9628668</v>
      </c>
      <c r="K48" s="40"/>
    </row>
    <row r="50" spans="1:10" ht="15.75">
      <c r="A50" s="258" t="s">
        <v>12</v>
      </c>
      <c r="B50" s="258"/>
      <c r="C50" s="258"/>
      <c r="F50" s="89"/>
      <c r="H50" s="89"/>
      <c r="J50" s="89"/>
    </row>
    <row r="51" ht="16.5" thickBot="1">
      <c r="A51" s="41"/>
    </row>
    <row r="52" spans="1:11" ht="15.75">
      <c r="A52" s="42"/>
      <c r="B52" s="22"/>
      <c r="C52" s="43" t="s">
        <v>9</v>
      </c>
      <c r="D52" s="43"/>
      <c r="E52" s="22"/>
      <c r="F52" s="98">
        <v>0</v>
      </c>
      <c r="G52" s="44"/>
      <c r="H52" s="98">
        <v>0</v>
      </c>
      <c r="I52" s="44"/>
      <c r="J52" s="98">
        <f>H57</f>
        <v>4765.209999999999</v>
      </c>
      <c r="K52" s="44"/>
    </row>
    <row r="53" spans="1:11" ht="18.75">
      <c r="A53" s="45"/>
      <c r="B53" s="84" t="s">
        <v>24</v>
      </c>
      <c r="C53" s="46" t="s">
        <v>23</v>
      </c>
      <c r="D53" s="46"/>
      <c r="E53" s="25"/>
      <c r="F53" s="99">
        <v>0</v>
      </c>
      <c r="G53" s="48"/>
      <c r="H53" s="99">
        <v>0</v>
      </c>
      <c r="I53" s="48"/>
      <c r="J53" s="99">
        <v>0</v>
      </c>
      <c r="K53" s="48"/>
    </row>
    <row r="54" spans="1:11" ht="18.75">
      <c r="A54" s="45"/>
      <c r="B54" s="84" t="s">
        <v>81</v>
      </c>
      <c r="C54" s="46" t="s">
        <v>82</v>
      </c>
      <c r="D54" s="46"/>
      <c r="E54" s="25"/>
      <c r="F54" s="99">
        <v>0</v>
      </c>
      <c r="G54" s="48"/>
      <c r="H54" s="99">
        <v>0</v>
      </c>
      <c r="I54" s="48"/>
      <c r="J54" s="99">
        <v>0</v>
      </c>
      <c r="K54" s="48"/>
    </row>
    <row r="55" spans="1:11" ht="18.75">
      <c r="A55" s="45"/>
      <c r="B55" s="84" t="s">
        <v>24</v>
      </c>
      <c r="C55" s="46" t="s">
        <v>13</v>
      </c>
      <c r="D55" s="46"/>
      <c r="E55" s="25"/>
      <c r="F55" s="99">
        <f>F48</f>
        <v>20241</v>
      </c>
      <c r="G55" s="48"/>
      <c r="H55" s="99">
        <f>H48</f>
        <v>17407</v>
      </c>
      <c r="I55" s="48"/>
      <c r="J55" s="99">
        <f>J48</f>
        <v>20688.9628668</v>
      </c>
      <c r="K55" s="48"/>
    </row>
    <row r="56" spans="1:11" ht="18.75">
      <c r="A56" s="45"/>
      <c r="B56" s="84" t="s">
        <v>25</v>
      </c>
      <c r="C56" s="46" t="s">
        <v>14</v>
      </c>
      <c r="D56" s="46"/>
      <c r="E56" s="25"/>
      <c r="F56" s="99">
        <f>F28</f>
        <v>20241</v>
      </c>
      <c r="G56" s="48"/>
      <c r="H56" s="99">
        <f>H28</f>
        <v>12641.79</v>
      </c>
      <c r="I56" s="48"/>
      <c r="J56" s="99">
        <f>J28</f>
        <v>18543.1</v>
      </c>
      <c r="K56" s="48"/>
    </row>
    <row r="57" spans="1:11" ht="19.5" thickBot="1">
      <c r="A57" s="49"/>
      <c r="B57" s="85" t="s">
        <v>26</v>
      </c>
      <c r="C57" s="50" t="s">
        <v>15</v>
      </c>
      <c r="D57" s="50"/>
      <c r="E57" s="14"/>
      <c r="F57" s="105">
        <f>F52+F53+F55-F56</f>
        <v>0</v>
      </c>
      <c r="G57" s="51"/>
      <c r="H57" s="105">
        <f>H52+H53+H55-H56</f>
        <v>4765.209999999999</v>
      </c>
      <c r="I57" s="51"/>
      <c r="J57" s="266">
        <f>J52+J53+J55-J56</f>
        <v>6911.072866800001</v>
      </c>
      <c r="K57" s="51"/>
    </row>
    <row r="58" spans="6:10" ht="16.5" thickBot="1">
      <c r="F58" s="70"/>
      <c r="H58" s="70"/>
      <c r="J58" s="70"/>
    </row>
    <row r="59" spans="1:11" ht="16.5" thickBot="1">
      <c r="A59" s="52"/>
      <c r="B59" s="53"/>
      <c r="C59" s="54" t="s">
        <v>10</v>
      </c>
      <c r="D59" s="55"/>
      <c r="E59" s="53"/>
      <c r="F59" s="108">
        <f>F57-(F52+F53)</f>
        <v>0</v>
      </c>
      <c r="G59" s="53"/>
      <c r="H59" s="108">
        <f>H57-(H52+H53)</f>
        <v>4765.209999999999</v>
      </c>
      <c r="I59" s="53"/>
      <c r="J59" s="108">
        <f>J57-(J52+J53)</f>
        <v>2145.862866800002</v>
      </c>
      <c r="K59" s="53"/>
    </row>
    <row r="60" spans="1:11" ht="15.75">
      <c r="A60" s="46"/>
      <c r="B60" s="69"/>
      <c r="C60" s="68"/>
      <c r="D60" s="46"/>
      <c r="E60" s="69"/>
      <c r="F60" s="106"/>
      <c r="G60" s="69"/>
      <c r="H60" s="106"/>
      <c r="I60" s="69"/>
      <c r="J60" s="106"/>
      <c r="K60" s="69"/>
    </row>
    <row r="61" spans="1:11" ht="15.75">
      <c r="A61" s="259" t="s">
        <v>21</v>
      </c>
      <c r="B61" s="259"/>
      <c r="C61" s="259"/>
      <c r="D61" s="46"/>
      <c r="E61" s="69"/>
      <c r="F61" s="106"/>
      <c r="G61" s="69"/>
      <c r="H61" s="106"/>
      <c r="I61" s="69"/>
      <c r="J61" s="106"/>
      <c r="K61" s="69"/>
    </row>
    <row r="62" spans="6:11" ht="16.5" thickBot="1">
      <c r="F62" s="70"/>
      <c r="G62" s="70"/>
      <c r="H62" s="70"/>
      <c r="I62" s="70"/>
      <c r="J62" s="70"/>
      <c r="K62" s="70"/>
    </row>
    <row r="63" spans="1:11" ht="15.75">
      <c r="A63" s="56"/>
      <c r="B63" s="22"/>
      <c r="C63" s="57" t="s">
        <v>28</v>
      </c>
      <c r="D63" s="43"/>
      <c r="E63" s="22"/>
      <c r="F63" s="145">
        <f>0.1*F28</f>
        <v>2024.1000000000001</v>
      </c>
      <c r="G63" s="22"/>
      <c r="H63" s="145">
        <f>0.1*H28</f>
        <v>1264.179</v>
      </c>
      <c r="I63" s="22"/>
      <c r="J63" s="267">
        <f>0.1*J28</f>
        <v>1854.31</v>
      </c>
      <c r="K63" s="22"/>
    </row>
    <row r="64" spans="1:11" ht="16.5" thickBot="1">
      <c r="A64" s="58"/>
      <c r="B64" s="59"/>
      <c r="C64" s="60" t="s">
        <v>45</v>
      </c>
      <c r="D64" s="61"/>
      <c r="E64" s="59"/>
      <c r="F64" s="146">
        <f>(6/12)*F28</f>
        <v>10120.5</v>
      </c>
      <c r="G64" s="59"/>
      <c r="H64" s="146">
        <f>(6/12)*H28</f>
        <v>6320.895</v>
      </c>
      <c r="I64" s="59"/>
      <c r="J64" s="268">
        <f>(6/12)*J28</f>
        <v>9271.55</v>
      </c>
      <c r="K64" s="59"/>
    </row>
    <row r="65" spans="6:10" ht="15.75" customHeight="1">
      <c r="F65" s="70"/>
      <c r="H65" s="70"/>
      <c r="J65" s="70"/>
    </row>
    <row r="66" spans="1:10" ht="15.75">
      <c r="A66" s="258" t="s">
        <v>101</v>
      </c>
      <c r="B66" s="258"/>
      <c r="C66" s="258"/>
      <c r="F66" s="70"/>
      <c r="H66" s="70"/>
      <c r="J66" s="70"/>
    </row>
    <row r="67" spans="1:10" ht="16.5" thickBot="1">
      <c r="A67" s="41"/>
      <c r="F67" s="147"/>
      <c r="H67" s="147"/>
      <c r="J67" s="147"/>
    </row>
    <row r="68" spans="1:11" ht="15.75">
      <c r="A68" s="56"/>
      <c r="B68" s="22"/>
      <c r="C68" s="62" t="s">
        <v>90</v>
      </c>
      <c r="D68" s="43"/>
      <c r="E68" s="22"/>
      <c r="F68" s="63">
        <v>87.74</v>
      </c>
      <c r="G68" s="22"/>
      <c r="H68" s="63">
        <v>87.74</v>
      </c>
      <c r="I68" s="22"/>
      <c r="J68" s="63">
        <f>87.74*1.02</f>
        <v>89.4948</v>
      </c>
      <c r="K68" s="22"/>
    </row>
    <row r="69" spans="1:11" ht="15.75">
      <c r="A69" s="64"/>
      <c r="B69" s="25"/>
      <c r="C69" s="65" t="s">
        <v>91</v>
      </c>
      <c r="D69" s="46"/>
      <c r="E69" s="25"/>
      <c r="F69" s="213">
        <v>198.391</v>
      </c>
      <c r="G69" s="25"/>
      <c r="H69" s="213">
        <v>198.391</v>
      </c>
      <c r="I69" s="25"/>
      <c r="J69" s="213">
        <v>198.391</v>
      </c>
      <c r="K69" s="25"/>
    </row>
    <row r="70" spans="1:11" ht="16.5" thickBot="1">
      <c r="A70" s="58"/>
      <c r="B70" s="59"/>
      <c r="C70" s="66" t="s">
        <v>16</v>
      </c>
      <c r="D70" s="61"/>
      <c r="E70" s="59"/>
      <c r="F70" s="214">
        <f>F68*F69</f>
        <v>17406.82634</v>
      </c>
      <c r="G70" s="59"/>
      <c r="H70" s="214">
        <f>H68*H69</f>
        <v>17406.82634</v>
      </c>
      <c r="I70" s="59"/>
      <c r="J70" s="214">
        <f>J68*J69</f>
        <v>17754.9628668</v>
      </c>
      <c r="K70" s="59"/>
    </row>
    <row r="71" ht="15.75" customHeight="1"/>
    <row r="72" spans="1:4" ht="15.75" customHeight="1" thickBot="1">
      <c r="A72" s="283" t="s">
        <v>102</v>
      </c>
      <c r="B72" s="283"/>
      <c r="C72" s="283"/>
      <c r="D72" s="283"/>
    </row>
    <row r="73" spans="1:11" ht="15.75" customHeight="1" thickBot="1">
      <c r="A73" s="215"/>
      <c r="B73" s="218"/>
      <c r="C73" s="216" t="s">
        <v>90</v>
      </c>
      <c r="D73" s="217"/>
      <c r="E73" s="218"/>
      <c r="F73" s="235">
        <v>87.74</v>
      </c>
      <c r="G73" s="218"/>
      <c r="H73" s="235">
        <v>87.74</v>
      </c>
      <c r="I73" s="218"/>
      <c r="J73" s="235">
        <f>87.74*1.02</f>
        <v>89.4948</v>
      </c>
      <c r="K73" s="218"/>
    </row>
    <row r="74" ht="15.75" customHeight="1"/>
    <row r="75" spans="1:4" ht="15.75">
      <c r="A75" s="258" t="s">
        <v>27</v>
      </c>
      <c r="B75" s="258"/>
      <c r="C75" s="258"/>
      <c r="D75" s="258"/>
    </row>
    <row r="76" spans="6:10" ht="16.5" thickBot="1">
      <c r="F76" s="147"/>
      <c r="H76" s="147"/>
      <c r="J76" s="147"/>
    </row>
    <row r="77" spans="1:11" ht="15.75">
      <c r="A77" s="249" t="s">
        <v>88</v>
      </c>
      <c r="B77" s="250"/>
      <c r="C77" s="250"/>
      <c r="D77" s="251"/>
      <c r="E77" s="22"/>
      <c r="F77" s="247" t="s">
        <v>126</v>
      </c>
      <c r="G77" s="22"/>
      <c r="H77" s="247" t="s">
        <v>126</v>
      </c>
      <c r="I77" s="22"/>
      <c r="J77" s="93" t="s">
        <v>100</v>
      </c>
      <c r="K77" s="22"/>
    </row>
    <row r="78" spans="1:11" ht="15.75">
      <c r="A78" s="252" t="s">
        <v>83</v>
      </c>
      <c r="B78" s="253"/>
      <c r="C78" s="253"/>
      <c r="D78" s="254"/>
      <c r="E78" s="25"/>
      <c r="F78" s="47"/>
      <c r="G78" s="25"/>
      <c r="H78" s="47"/>
      <c r="I78" s="25"/>
      <c r="J78" s="47"/>
      <c r="K78" s="25"/>
    </row>
    <row r="79" spans="1:11" ht="15.75">
      <c r="A79" s="92" t="s">
        <v>84</v>
      </c>
      <c r="B79" s="90"/>
      <c r="C79" s="91"/>
      <c r="D79" s="46"/>
      <c r="E79" s="25"/>
      <c r="F79" s="47"/>
      <c r="G79" s="25"/>
      <c r="H79" s="47"/>
      <c r="I79" s="25"/>
      <c r="J79" s="47"/>
      <c r="K79" s="25"/>
    </row>
    <row r="80" spans="1:11" ht="16.5" thickBot="1">
      <c r="A80" s="255" t="s">
        <v>127</v>
      </c>
      <c r="B80" s="256"/>
      <c r="C80" s="256"/>
      <c r="D80" s="257"/>
      <c r="E80" s="59"/>
      <c r="F80" s="248" t="s">
        <v>126</v>
      </c>
      <c r="G80" s="59"/>
      <c r="H80" s="248" t="s">
        <v>126</v>
      </c>
      <c r="I80" s="59"/>
      <c r="J80" s="236">
        <v>0.02</v>
      </c>
      <c r="K80" s="59"/>
    </row>
    <row r="82" ht="15.75">
      <c r="A82" s="149"/>
    </row>
    <row r="83" spans="1:2" ht="18.75">
      <c r="A83" s="245" t="s">
        <v>111</v>
      </c>
      <c r="B83" s="28" t="s">
        <v>112</v>
      </c>
    </row>
  </sheetData>
  <sheetProtection/>
  <mergeCells count="5">
    <mergeCell ref="A4:K4"/>
    <mergeCell ref="A1:K1"/>
    <mergeCell ref="A2:K2"/>
    <mergeCell ref="A3:K3"/>
    <mergeCell ref="A72:D72"/>
  </mergeCells>
  <printOptions horizontalCentered="1"/>
  <pageMargins left="0.25" right="0.25" top="0.5" bottom="0.75" header="0.5" footer="0.25"/>
  <pageSetup fitToHeight="3" horizontalDpi="600" verticalDpi="600" orientation="landscape" scale="65" r:id="rId4"/>
  <headerFooter alignWithMargins="0">
    <oddFooter>&amp;L&amp;8Updated &amp;D, &amp;T&amp;C&amp;8&amp;P of &amp;N&amp;R&amp;8&amp;F, &amp;A</oddFooter>
  </headerFooter>
  <rowBreaks count="1" manualBreakCount="1">
    <brk id="48" max="10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8"/>
  <sheetViews>
    <sheetView zoomScalePageLayoutView="0" workbookViewId="0" topLeftCell="A1">
      <selection activeCell="I11" sqref="I11"/>
    </sheetView>
  </sheetViews>
  <sheetFormatPr defaultColWidth="8.88671875" defaultRowHeight="15"/>
  <cols>
    <col min="1" max="1" width="0.78125" style="113" customWidth="1"/>
    <col min="2" max="2" width="0.23046875" style="113" customWidth="1"/>
    <col min="3" max="3" width="10.10546875" style="113" customWidth="1"/>
    <col min="4" max="4" width="18.6640625" style="113" customWidth="1"/>
    <col min="5" max="6" width="10.5546875" style="113" customWidth="1"/>
    <col min="7" max="7" width="10.21484375" style="113" customWidth="1"/>
    <col min="8" max="8" width="9.6640625" style="113" customWidth="1"/>
    <col min="9" max="9" width="10.4453125" style="113" customWidth="1"/>
    <col min="10" max="16384" width="8.88671875" style="113" customWidth="1"/>
  </cols>
  <sheetData>
    <row r="1" s="110" customFormat="1" ht="8.25" customHeight="1" thickBot="1"/>
    <row r="2" spans="2:9" s="110" customFormat="1" ht="24.75" customHeight="1" thickBot="1">
      <c r="B2" s="119" t="s">
        <v>98</v>
      </c>
      <c r="C2" s="111"/>
      <c r="D2" s="111"/>
      <c r="H2" s="117" t="s">
        <v>64</v>
      </c>
      <c r="I2" s="116"/>
    </row>
    <row r="3" s="110" customFormat="1" ht="4.5" customHeight="1" thickBot="1">
      <c r="H3" s="118"/>
    </row>
    <row r="4" spans="2:9" s="110" customFormat="1" ht="17.25" customHeight="1" thickBot="1">
      <c r="B4" s="111" t="s">
        <v>99</v>
      </c>
      <c r="C4" s="111"/>
      <c r="D4" s="111"/>
      <c r="E4" s="111"/>
      <c r="H4" s="112" t="s">
        <v>68</v>
      </c>
      <c r="I4" s="131" t="s">
        <v>75</v>
      </c>
    </row>
    <row r="5" spans="2:8" s="110" customFormat="1" ht="4.5" customHeight="1" thickBot="1">
      <c r="B5" s="111"/>
      <c r="C5" s="111"/>
      <c r="D5" s="111"/>
      <c r="E5" s="111"/>
      <c r="H5" s="118"/>
    </row>
    <row r="6" spans="2:9" s="110" customFormat="1" ht="26.25" customHeight="1" thickBot="1">
      <c r="B6" s="111"/>
      <c r="C6" s="111" t="s">
        <v>86</v>
      </c>
      <c r="D6" s="111"/>
      <c r="E6" s="111"/>
      <c r="H6" s="112" t="s">
        <v>69</v>
      </c>
      <c r="I6" s="116"/>
    </row>
    <row r="7" spans="2:5" s="110" customFormat="1" ht="17.25" customHeight="1">
      <c r="B7" s="111"/>
      <c r="C7" s="111"/>
      <c r="D7" s="111"/>
      <c r="E7" s="111"/>
    </row>
    <row r="8" s="110" customFormat="1" ht="15" customHeight="1">
      <c r="C8" s="155" t="s">
        <v>76</v>
      </c>
    </row>
    <row r="9" spans="3:7" s="110" customFormat="1" ht="34.5" customHeight="1">
      <c r="C9" s="114" t="s">
        <v>53</v>
      </c>
      <c r="D9" s="114" t="s">
        <v>54</v>
      </c>
      <c r="E9" s="132" t="s">
        <v>77</v>
      </c>
      <c r="F9" s="133" t="s">
        <v>87</v>
      </c>
      <c r="G9" s="126" t="s">
        <v>63</v>
      </c>
    </row>
    <row r="10" spans="3:7" s="110" customFormat="1" ht="13.5" customHeight="1">
      <c r="C10" s="135" t="s">
        <v>57</v>
      </c>
      <c r="D10" s="136" t="s">
        <v>58</v>
      </c>
      <c r="E10" s="137">
        <v>63750</v>
      </c>
      <c r="F10" s="127" t="e">
        <f>'Budget - Long Form'!#REF!+'Budget - Long Form'!#REF!</f>
        <v>#REF!</v>
      </c>
      <c r="G10" s="150" t="e">
        <f>F10-E10</f>
        <v>#REF!</v>
      </c>
    </row>
    <row r="11" spans="3:7" s="110" customFormat="1" ht="13.5" customHeight="1">
      <c r="C11" s="156" t="s">
        <v>59</v>
      </c>
      <c r="D11" s="138" t="s">
        <v>11</v>
      </c>
      <c r="E11" s="139">
        <v>139357</v>
      </c>
      <c r="F11" s="115" t="e">
        <f>'Budget - Long Form'!#REF!</f>
        <v>#REF!</v>
      </c>
      <c r="G11" s="151" t="e">
        <f>F11-E11</f>
        <v>#REF!</v>
      </c>
    </row>
    <row r="12" spans="3:7" s="110" customFormat="1" ht="13.5" customHeight="1">
      <c r="C12" s="157" t="s">
        <v>60</v>
      </c>
      <c r="D12" s="140" t="s">
        <v>61</v>
      </c>
      <c r="E12" s="141">
        <v>7956</v>
      </c>
      <c r="F12" s="142" t="e">
        <f>'Budget - Long Form'!#REF!+'Budget - Long Form'!#REF!+'Budget - Long Form'!#REF!</f>
        <v>#REF!</v>
      </c>
      <c r="G12" s="151" t="e">
        <f>F12-E12</f>
        <v>#REF!</v>
      </c>
    </row>
    <row r="13" spans="3:7" s="110" customFormat="1" ht="17.25" customHeight="1">
      <c r="C13" s="120"/>
      <c r="D13" s="121" t="s">
        <v>62</v>
      </c>
      <c r="E13" s="134">
        <f>SUM(E10:E12)</f>
        <v>211063</v>
      </c>
      <c r="F13" s="134" t="e">
        <f>SUM(F10:F12)</f>
        <v>#REF!</v>
      </c>
      <c r="G13" s="128" t="e">
        <f>SUM(G10:G12)</f>
        <v>#REF!</v>
      </c>
    </row>
    <row r="14" spans="3:7" s="110" customFormat="1" ht="17.25" customHeight="1" thickBot="1">
      <c r="C14" s="120"/>
      <c r="D14" s="121"/>
      <c r="E14" s="122"/>
      <c r="F14" s="125"/>
      <c r="G14" s="123"/>
    </row>
    <row r="15" spans="3:9" s="110" customFormat="1" ht="30.75" customHeight="1" thickBot="1">
      <c r="C15" s="124" t="s">
        <v>31</v>
      </c>
      <c r="D15" s="121"/>
      <c r="E15" s="122"/>
      <c r="F15" s="125"/>
      <c r="G15" s="123"/>
      <c r="H15" s="112" t="s">
        <v>70</v>
      </c>
      <c r="I15" s="116"/>
    </row>
    <row r="16" spans="3:7" s="110" customFormat="1" ht="46.5" customHeight="1">
      <c r="C16" s="143" t="s">
        <v>53</v>
      </c>
      <c r="D16" s="114" t="s">
        <v>54</v>
      </c>
      <c r="E16" s="132" t="s">
        <v>77</v>
      </c>
      <c r="F16" s="133" t="s">
        <v>87</v>
      </c>
      <c r="G16" s="126" t="s">
        <v>63</v>
      </c>
    </row>
    <row r="17" spans="3:7" ht="24">
      <c r="C17" s="158" t="s">
        <v>55</v>
      </c>
      <c r="D17" s="152" t="s">
        <v>56</v>
      </c>
      <c r="E17" s="154">
        <v>2500</v>
      </c>
      <c r="F17" s="153" t="e">
        <f>'Budget - Long Form'!#REF!</f>
        <v>#REF!</v>
      </c>
      <c r="G17" s="159" t="e">
        <f>F17-E17</f>
        <v>#REF!</v>
      </c>
    </row>
    <row r="18" spans="4:7" ht="21.75" customHeight="1">
      <c r="D18" s="112" t="s">
        <v>62</v>
      </c>
      <c r="E18" s="144">
        <f>SUM(E17)</f>
        <v>2500</v>
      </c>
      <c r="F18" s="144" t="e">
        <f>SUM(F17)</f>
        <v>#REF!</v>
      </c>
      <c r="G18" s="129" t="e">
        <f>SUM(G17)</f>
        <v>#REF!</v>
      </c>
    </row>
  </sheetData>
  <sheetProtection/>
  <printOptions horizontalCentered="1"/>
  <pageMargins left="0.25" right="0.25" top="1" bottom="1" header="0.509803921568628" footer="0.509803921568628"/>
  <pageSetup horizontalDpi="600" verticalDpi="600" orientation="portrait" r:id="rId1"/>
  <headerFooter alignWithMargins="0">
    <oddFooter>&amp;L&amp;9&amp;D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 &amp; Recreation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Partee</dc:creator>
  <cp:keywords/>
  <dc:description/>
  <cp:lastModifiedBy>David</cp:lastModifiedBy>
  <cp:lastPrinted>2014-12-09T23:14:36Z</cp:lastPrinted>
  <dcterms:created xsi:type="dcterms:W3CDTF">2003-06-17T20:24:06Z</dcterms:created>
  <dcterms:modified xsi:type="dcterms:W3CDTF">2014-12-11T00:54:38Z</dcterms:modified>
  <cp:category/>
  <cp:version/>
  <cp:contentType/>
  <cp:contentStatus/>
</cp:coreProperties>
</file>